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0.xml" ContentType="application/vnd.openxmlformats-officedocument.drawing+xml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+xml"/>
  <Override PartName="/xl/tables/table2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2.xml" ContentType="application/vnd.openxmlformats-officedocument.drawing+xml"/>
  <Override PartName="/xl/tables/table3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3.xml" ContentType="application/vnd.openxmlformats-officedocument.drawing+xml"/>
  <Override PartName="/xl/tables/table4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4.xml" ContentType="application/vnd.openxmlformats-officedocument.drawing+xml"/>
  <Override PartName="/xl/comments3.xml" ContentType="application/vnd.openxmlformats-officedocument.spreadsheetml.comment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5.xml" ContentType="application/vnd.openxmlformats-officedocument.drawing+xml"/>
  <Override PartName="/xl/comments4.xml" ContentType="application/vnd.openxmlformats-officedocument.spreadsheetml.comment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6.xml" ContentType="application/vnd.openxmlformats-officedocument.drawing+xml"/>
  <Override PartName="/xl/comments5.xml" ContentType="application/vnd.openxmlformats-officedocument.spreadsheetml.comment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7.xml" ContentType="application/vnd.openxmlformats-officedocument.drawing+xml"/>
  <Override PartName="/xl/comments6.xml" ContentType="application/vnd.openxmlformats-officedocument.spreadsheetml.comment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2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3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4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1.xml" ContentType="application/vnd.openxmlformats-officedocument.drawing+xml"/>
  <Override PartName="/xl/charts/chart45.xml" ContentType="application/vnd.openxmlformats-officedocument.drawingml.chart+xml"/>
  <Override PartName="/xl/theme/themeOverride1.xml" ContentType="application/vnd.openxmlformats-officedocument.themeOverride+xml"/>
  <Override PartName="/xl/drawings/drawing52.xml" ContentType="application/vnd.openxmlformats-officedocument.drawing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2.xml" ContentType="application/vnd.openxmlformats-officedocument.themeOverride+xml"/>
  <Override PartName="/xl/drawings/drawing53.xml" ContentType="application/vnd.openxmlformats-officedocument.drawing+xml"/>
  <Override PartName="/xl/charts/chart47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4.xml" ContentType="application/vnd.openxmlformats-officedocument.drawing+xml"/>
  <Override PartName="/xl/charts/chart48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5.xml" ContentType="application/vnd.openxmlformats-officedocument.drawing+xml"/>
  <Override PartName="/xl/charts/chart49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0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1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2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6.xml" ContentType="application/vnd.openxmlformats-officedocument.drawing+xml"/>
  <Override PartName="/xl/charts/chart53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7.xml" ContentType="application/vnd.openxmlformats-officedocument.drawing+xml"/>
  <Override PartName="/xl/charts/chart54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8.xml" ContentType="application/vnd.openxmlformats-officedocument.drawing+xml"/>
  <Override PartName="/xl/charts/chart55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9.xml" ContentType="application/vnd.openxmlformats-officedocument.drawing+xml"/>
  <Override PartName="/xl/charts/chart56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60.xml" ContentType="application/vnd.openxmlformats-officedocument.drawing+xml"/>
  <Override PartName="/xl/charts/chart57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61.xml" ContentType="application/vnd.openxmlformats-officedocument.drawing+xml"/>
  <Override PartName="/xl/charts/chart58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62.xml" ContentType="application/vnd.openxmlformats-officedocument.drawing+xml"/>
  <Override PartName="/xl/charts/chart59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63.xml" ContentType="application/vnd.openxmlformats-officedocument.drawing+xml"/>
  <Override PartName="/xl/charts/chart60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4.xml" ContentType="application/vnd.openxmlformats-officedocument.drawing+xml"/>
  <Override PartName="/xl/charts/chart61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5.xml" ContentType="application/vnd.openxmlformats-officedocument.drawing+xml"/>
  <Override PartName="/xl/charts/chart62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6.xml" ContentType="application/vnd.openxmlformats-officedocument.drawing+xml"/>
  <Override PartName="/xl/charts/chart63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7.xml" ContentType="application/vnd.openxmlformats-officedocument.drawing+xml"/>
  <Override PartName="/xl/charts/chart64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8.xml" ContentType="application/vnd.openxmlformats-officedocument.drawing+xml"/>
  <Override PartName="/xl/charts/chart65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9.xml" ContentType="application/vnd.openxmlformats-officedocument.drawing+xml"/>
  <Override PartName="/xl/charts/chart66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70.xml" ContentType="application/vnd.openxmlformats-officedocument.drawingml.chartshapes+xml"/>
  <Override PartName="/xl/charts/chart67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71.xml" ContentType="application/vnd.openxmlformats-officedocument.drawingml.chartshapes+xml"/>
  <Override PartName="/xl/drawings/drawing72.xml" ContentType="application/vnd.openxmlformats-officedocument.drawing+xml"/>
  <Override PartName="/xl/charts/chart68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73.xml" ContentType="application/vnd.openxmlformats-officedocument.drawing+xml"/>
  <Override PartName="/xl/charts/chart69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74.xml" ContentType="application/vnd.openxmlformats-officedocument.drawing+xml"/>
  <Override PartName="/xl/charts/chart70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4/Tallgrunnlag/Kapittel 3/"/>
    </mc:Choice>
  </mc:AlternateContent>
  <xr:revisionPtr revIDLastSave="1029" documentId="8_{2C7C68DC-3F7B-447B-8B43-902B70C6D9AC}" xr6:coauthVersionLast="47" xr6:coauthVersionMax="47" xr10:uidLastSave="{89B6A7A0-6677-458A-8073-2B566FD6B759}"/>
  <bookViews>
    <workbookView xWindow="-110" yWindow="-110" windowWidth="19420" windowHeight="11500" tabRatio="796" firstSheet="20" activeTab="20" xr2:uid="{8C4DCF48-19E3-423E-AFC8-21BDA1B6E1AD}"/>
  </bookViews>
  <sheets>
    <sheet name="Figurgrunnlag" sheetId="38" r:id="rId1"/>
    <sheet name="Signatur" sheetId="1" r:id="rId2"/>
    <sheet name="T3.1" sheetId="2" r:id="rId3"/>
    <sheet name="F3.1a" sheetId="3" r:id="rId4"/>
    <sheet name="F3.1b" sheetId="6" r:id="rId5"/>
    <sheet name="F3.1c" sheetId="8" r:id="rId6"/>
    <sheet name="F3.1d" sheetId="5" r:id="rId7"/>
    <sheet name="F3.1e" sheetId="11" r:id="rId8"/>
    <sheet name="F3.1f" sheetId="37" r:id="rId9"/>
    <sheet name="F3.2a" sheetId="22" r:id="rId10"/>
    <sheet name="F3.2b" sheetId="23" r:id="rId11"/>
    <sheet name="F3.2c" sheetId="24" r:id="rId12"/>
    <sheet name="F3.2d" sheetId="25" r:id="rId13"/>
    <sheet name="F3.2e" sheetId="28" r:id="rId14"/>
    <sheet name="F3.2f" sheetId="26" r:id="rId15"/>
    <sheet name="F3.2g" sheetId="29" r:id="rId16"/>
    <sheet name="F3.2h" sheetId="30" r:id="rId17"/>
    <sheet name="F3.3a" sheetId="48" r:id="rId18"/>
    <sheet name="F3.3b" sheetId="70" r:id="rId19"/>
    <sheet name="F3.3c" sheetId="50" r:id="rId20"/>
    <sheet name="F3.3d" sheetId="51" r:id="rId21"/>
    <sheet name="F3.3e" sheetId="52" r:id="rId22"/>
    <sheet name="F3.3f" sheetId="53" r:id="rId23"/>
    <sheet name="F3.3g" sheetId="54" r:id="rId24"/>
    <sheet name="F3.3h" sheetId="55" r:id="rId25"/>
    <sheet name="F3.3i" sheetId="56" r:id="rId26"/>
    <sheet name="F3.3j" sheetId="57" r:id="rId27"/>
    <sheet name="F3.3k" sheetId="58" r:id="rId28"/>
    <sheet name="F3.3l" sheetId="59" r:id="rId29"/>
    <sheet name="F3.3m" sheetId="60" r:id="rId30"/>
    <sheet name="F3.3n" sheetId="61" r:id="rId31"/>
    <sheet name="F3.3o" sheetId="62" r:id="rId32"/>
    <sheet name="F3.3p" sheetId="63" r:id="rId33"/>
    <sheet name="F3.3q" sheetId="64" r:id="rId34"/>
    <sheet name="F3.3r" sheetId="65" r:id="rId35"/>
    <sheet name="F3.3s" sheetId="66" r:id="rId36"/>
    <sheet name="F3.3t" sheetId="67" r:id="rId37"/>
    <sheet name="F3.3u" sheetId="68" r:id="rId38"/>
    <sheet name="F3.3v" sheetId="69" r:id="rId39"/>
    <sheet name="F3.4a" sheetId="39" r:id="rId40"/>
    <sheet name="F3.4b" sheetId="40" r:id="rId41"/>
    <sheet name="F3.4c" sheetId="41" r:id="rId42"/>
    <sheet name="F3.4d" sheetId="42" r:id="rId43"/>
    <sheet name="F3.4e" sheetId="43" r:id="rId44"/>
    <sheet name="F3.4f" sheetId="44" r:id="rId45"/>
    <sheet name="F3.4g" sheetId="45" r:id="rId46"/>
    <sheet name="F3.4h" sheetId="46" r:id="rId47"/>
    <sheet name="F3.4i" sheetId="47" r:id="rId48"/>
    <sheet name="F3.4j" sheetId="32" r:id="rId49"/>
    <sheet name="F3.4k" sheetId="31" r:id="rId50"/>
    <sheet name="F3.4l" sheetId="33" r:id="rId51"/>
    <sheet name="F3.4m" sheetId="34" r:id="rId52"/>
    <sheet name="F3.4n" sheetId="35" r:id="rId53"/>
    <sheet name="D-Innleid 1" sheetId="75" r:id="rId54"/>
    <sheet name="D-Innleid 2" sheetId="76" r:id="rId55"/>
    <sheet name="D-Innleid 3" sheetId="73" r:id="rId56"/>
    <sheet name="D-Innleid 4" sheetId="74" r:id="rId57"/>
    <sheet name="D-Tid 1" sheetId="7" r:id="rId58"/>
    <sheet name="D-Tid 2" sheetId="9" r:id="rId59"/>
    <sheet name="D-Tid 3" sheetId="10" r:id="rId60"/>
    <sheet name="D-Professor 1" sheetId="13" r:id="rId61"/>
    <sheet name="D-Professor 2" sheetId="12" r:id="rId62"/>
    <sheet name="D-Professor 3" sheetId="15" r:id="rId63"/>
    <sheet name="D-Rekruttering 1" sheetId="18" r:id="rId64"/>
    <sheet name="D-Rekruttering 2" sheetId="21" r:id="rId65"/>
    <sheet name="D-Rekruttering 3" sheetId="19" r:id="rId66"/>
    <sheet name="D-Rekruttering 4" sheetId="20" r:id="rId67"/>
  </sheets>
  <externalReferences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Hlk179566154" localSheetId="7">'F3.1e'!$A$17</definedName>
    <definedName name="nameit" localSheetId="61">'D-Professor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1" l="1"/>
  <c r="D12" i="51"/>
  <c r="D11" i="51"/>
  <c r="D10" i="51"/>
  <c r="D9" i="51"/>
  <c r="D8" i="51"/>
  <c r="D7" i="51"/>
  <c r="D6" i="51"/>
  <c r="D5" i="51"/>
  <c r="D4" i="51"/>
  <c r="D3" i="51"/>
  <c r="I19" i="68"/>
  <c r="I18" i="68"/>
  <c r="I17" i="68"/>
  <c r="I16" i="68"/>
  <c r="I15" i="68"/>
  <c r="E13" i="67"/>
  <c r="E12" i="67"/>
  <c r="E11" i="67"/>
  <c r="E10" i="67"/>
  <c r="E9" i="67"/>
  <c r="E8" i="67"/>
  <c r="E7" i="67"/>
  <c r="E6" i="67"/>
  <c r="E5" i="67"/>
  <c r="E4" i="67"/>
  <c r="P27" i="66"/>
  <c r="K27" i="66"/>
  <c r="Q26" i="66"/>
  <c r="R26" i="66" s="1"/>
  <c r="L26" i="66"/>
  <c r="M26" i="66" s="1"/>
  <c r="Q19" i="66"/>
  <c r="R19" i="66" s="1"/>
  <c r="L19" i="66"/>
  <c r="M19" i="66" s="1"/>
  <c r="K9" i="66"/>
  <c r="J9" i="66"/>
  <c r="I9" i="66"/>
  <c r="H9" i="66"/>
  <c r="G9" i="66"/>
  <c r="B9" i="66"/>
  <c r="K7" i="66"/>
  <c r="J7" i="66"/>
  <c r="I7" i="66"/>
  <c r="H7" i="66"/>
  <c r="G7" i="66"/>
  <c r="F7" i="66"/>
  <c r="F9" i="66" s="1"/>
  <c r="E7" i="66"/>
  <c r="E9" i="66" s="1"/>
  <c r="D7" i="66"/>
  <c r="D9" i="66" s="1"/>
  <c r="C7" i="66"/>
  <c r="C9" i="66" s="1"/>
  <c r="B7" i="66"/>
  <c r="P27" i="65"/>
  <c r="K27" i="65"/>
  <c r="Q26" i="65"/>
  <c r="R26" i="65" s="1"/>
  <c r="L26" i="65"/>
  <c r="M26" i="65" s="1"/>
  <c r="Q19" i="65"/>
  <c r="R19" i="65" s="1"/>
  <c r="L19" i="65"/>
  <c r="M19" i="65" s="1"/>
  <c r="K9" i="65"/>
  <c r="J9" i="65"/>
  <c r="I9" i="65"/>
  <c r="H9" i="65"/>
  <c r="C9" i="65"/>
  <c r="B9" i="65"/>
  <c r="K7" i="65"/>
  <c r="J7" i="65"/>
  <c r="I7" i="65"/>
  <c r="H7" i="65"/>
  <c r="G7" i="65"/>
  <c r="G9" i="65" s="1"/>
  <c r="F7" i="65"/>
  <c r="F9" i="65" s="1"/>
  <c r="E7" i="65"/>
  <c r="E9" i="65" s="1"/>
  <c r="D7" i="65"/>
  <c r="D9" i="65" s="1"/>
  <c r="C7" i="65"/>
  <c r="B7" i="65"/>
  <c r="Y5" i="58"/>
  <c r="X5" i="58"/>
  <c r="W5" i="58"/>
  <c r="V5" i="58"/>
  <c r="U5" i="58"/>
  <c r="T5" i="58"/>
  <c r="S5" i="58"/>
  <c r="R5" i="58"/>
  <c r="Q5" i="58"/>
  <c r="P5" i="58"/>
  <c r="O5" i="58"/>
  <c r="N5" i="58"/>
  <c r="M5" i="58"/>
  <c r="L5" i="58"/>
  <c r="K5" i="58"/>
  <c r="J5" i="58"/>
  <c r="I5" i="58"/>
  <c r="H5" i="58"/>
  <c r="G5" i="58"/>
  <c r="F5" i="58"/>
  <c r="E5" i="58"/>
  <c r="D5" i="58"/>
  <c r="C5" i="58"/>
  <c r="B5" i="58"/>
  <c r="Y5" i="57"/>
  <c r="X5" i="57"/>
  <c r="W5" i="57"/>
  <c r="V5" i="57"/>
  <c r="U5" i="57"/>
  <c r="T5" i="57"/>
  <c r="S5" i="57"/>
  <c r="R5" i="57"/>
  <c r="Q5" i="57"/>
  <c r="P5" i="57"/>
  <c r="O5" i="57"/>
  <c r="N5" i="57"/>
  <c r="M5" i="57"/>
  <c r="L5" i="57"/>
  <c r="K5" i="57"/>
  <c r="J5" i="57"/>
  <c r="I5" i="57"/>
  <c r="H5" i="57"/>
  <c r="G5" i="57"/>
  <c r="F5" i="57"/>
  <c r="E5" i="57"/>
  <c r="D5" i="57"/>
  <c r="C5" i="57"/>
  <c r="B5" i="57"/>
  <c r="E24" i="54"/>
  <c r="E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10" i="54"/>
  <c r="E9" i="54"/>
  <c r="E8" i="54"/>
  <c r="E7" i="54"/>
  <c r="E6" i="54"/>
  <c r="E5" i="54"/>
  <c r="E4" i="54"/>
  <c r="E3" i="54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4" i="53"/>
  <c r="D3" i="53"/>
  <c r="S13" i="50"/>
  <c r="S12" i="50"/>
  <c r="S11" i="50"/>
  <c r="S10" i="50"/>
  <c r="S9" i="50"/>
  <c r="S8" i="50"/>
  <c r="S7" i="50"/>
  <c r="S6" i="50"/>
  <c r="S5" i="50"/>
  <c r="S4" i="50"/>
  <c r="S3" i="50"/>
  <c r="D14" i="48"/>
  <c r="D13" i="48"/>
  <c r="D12" i="48"/>
  <c r="D11" i="48"/>
  <c r="D10" i="48"/>
  <c r="D9" i="48"/>
  <c r="D8" i="48"/>
  <c r="D7" i="48"/>
  <c r="D6" i="48"/>
  <c r="D5" i="48"/>
  <c r="D4" i="48"/>
  <c r="D3" i="48"/>
  <c r="H8" i="47" l="1"/>
  <c r="H7" i="47"/>
  <c r="H6" i="47"/>
  <c r="H5" i="47"/>
  <c r="H4" i="47"/>
  <c r="F23" i="46" l="1"/>
  <c r="E23" i="46"/>
  <c r="F22" i="46"/>
  <c r="E22" i="46"/>
  <c r="F21" i="46"/>
  <c r="E21" i="46"/>
  <c r="F20" i="46"/>
  <c r="E20" i="46"/>
  <c r="F19" i="46"/>
  <c r="E19" i="46"/>
  <c r="F18" i="46"/>
  <c r="E18" i="46"/>
  <c r="F17" i="46"/>
  <c r="E17" i="46"/>
  <c r="F16" i="46"/>
  <c r="E16" i="46"/>
  <c r="F15" i="46"/>
  <c r="E15" i="46"/>
  <c r="F14" i="46"/>
  <c r="E14" i="46"/>
  <c r="F13" i="46"/>
  <c r="E13" i="46"/>
  <c r="F12" i="46"/>
  <c r="E12" i="46"/>
  <c r="F11" i="46"/>
  <c r="E11" i="46"/>
  <c r="F10" i="46"/>
  <c r="E10" i="46"/>
  <c r="F9" i="46"/>
  <c r="E9" i="46"/>
  <c r="F8" i="46"/>
  <c r="E8" i="46"/>
  <c r="F7" i="46"/>
  <c r="E7" i="46"/>
  <c r="F6" i="46"/>
  <c r="E6" i="46"/>
  <c r="F5" i="46"/>
  <c r="E5" i="46"/>
  <c r="F4" i="46"/>
  <c r="E4" i="46"/>
  <c r="D10" i="45"/>
  <c r="F10" i="45" s="1"/>
  <c r="D9" i="45"/>
  <c r="F9" i="45" s="1"/>
  <c r="F8" i="45"/>
  <c r="E8" i="45"/>
  <c r="D8" i="45"/>
  <c r="D7" i="45"/>
  <c r="F7" i="45" s="1"/>
  <c r="D6" i="45"/>
  <c r="E6" i="45" s="1"/>
  <c r="F5" i="45"/>
  <c r="D5" i="45"/>
  <c r="E5" i="45" s="1"/>
  <c r="F4" i="45"/>
  <c r="E4" i="45"/>
  <c r="D4" i="45"/>
  <c r="D37" i="43"/>
  <c r="D36" i="43"/>
  <c r="D35" i="43"/>
  <c r="D34" i="43"/>
  <c r="D33" i="43"/>
  <c r="D32" i="43"/>
  <c r="D31" i="43"/>
  <c r="D30" i="43"/>
  <c r="D29" i="43"/>
  <c r="D28" i="43"/>
  <c r="D27" i="43"/>
  <c r="D26" i="43"/>
  <c r="D25" i="43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D5" i="43"/>
  <c r="D4" i="43"/>
  <c r="F15" i="42"/>
  <c r="E15" i="42"/>
  <c r="D15" i="42"/>
  <c r="C15" i="42"/>
  <c r="B15" i="42"/>
  <c r="C9" i="40"/>
  <c r="B9" i="40"/>
  <c r="F8" i="40"/>
  <c r="D8" i="40"/>
  <c r="E8" i="40" s="1"/>
  <c r="F7" i="40"/>
  <c r="D7" i="40"/>
  <c r="E7" i="40" s="1"/>
  <c r="D6" i="40"/>
  <c r="F6" i="40" s="1"/>
  <c r="D5" i="40"/>
  <c r="F5" i="40" s="1"/>
  <c r="D4" i="40"/>
  <c r="F4" i="40" s="1"/>
  <c r="F3" i="40"/>
  <c r="E3" i="40"/>
  <c r="D3" i="40"/>
  <c r="D9" i="40" s="1"/>
  <c r="F9" i="40" s="1"/>
  <c r="D47" i="39"/>
  <c r="F47" i="39" s="1"/>
  <c r="D46" i="39"/>
  <c r="F46" i="39" s="1"/>
  <c r="D45" i="39"/>
  <c r="F45" i="39" s="1"/>
  <c r="F44" i="39"/>
  <c r="D44" i="39"/>
  <c r="E44" i="39" s="1"/>
  <c r="D43" i="39"/>
  <c r="F43" i="39" s="1"/>
  <c r="D42" i="39"/>
  <c r="E42" i="39" s="1"/>
  <c r="E41" i="39"/>
  <c r="D41" i="39"/>
  <c r="F41" i="39" s="1"/>
  <c r="D40" i="39"/>
  <c r="F40" i="39" s="1"/>
  <c r="F39" i="39"/>
  <c r="E39" i="39"/>
  <c r="D39" i="39"/>
  <c r="F38" i="39"/>
  <c r="E38" i="39"/>
  <c r="D38" i="39"/>
  <c r="E37" i="39"/>
  <c r="D37" i="39"/>
  <c r="F37" i="39" s="1"/>
  <c r="F36" i="39"/>
  <c r="D36" i="39"/>
  <c r="E36" i="39" s="1"/>
  <c r="F35" i="39"/>
  <c r="D35" i="39"/>
  <c r="E35" i="39" s="1"/>
  <c r="D34" i="39"/>
  <c r="E34" i="39" s="1"/>
  <c r="E33" i="39"/>
  <c r="D33" i="39"/>
  <c r="F33" i="39" s="1"/>
  <c r="D32" i="39"/>
  <c r="F32" i="39" s="1"/>
  <c r="F31" i="39"/>
  <c r="E31" i="39"/>
  <c r="D31" i="39"/>
  <c r="F30" i="39"/>
  <c r="E30" i="39"/>
  <c r="D30" i="39"/>
  <c r="E29" i="39"/>
  <c r="D29" i="39"/>
  <c r="F29" i="39" s="1"/>
  <c r="F28" i="39"/>
  <c r="D28" i="39"/>
  <c r="E28" i="39" s="1"/>
  <c r="F27" i="39"/>
  <c r="E27" i="39"/>
  <c r="D27" i="39"/>
  <c r="D26" i="39"/>
  <c r="E26" i="39" s="1"/>
  <c r="E25" i="39"/>
  <c r="D25" i="39"/>
  <c r="F25" i="39" s="1"/>
  <c r="D24" i="39"/>
  <c r="F24" i="39" s="1"/>
  <c r="F23" i="39"/>
  <c r="E23" i="39"/>
  <c r="D23" i="39"/>
  <c r="F22" i="39"/>
  <c r="E22" i="39"/>
  <c r="D22" i="39"/>
  <c r="E21" i="39"/>
  <c r="D21" i="39"/>
  <c r="F21" i="39" s="1"/>
  <c r="F20" i="39"/>
  <c r="D20" i="39"/>
  <c r="E20" i="39" s="1"/>
  <c r="F19" i="39"/>
  <c r="E19" i="39"/>
  <c r="D19" i="39"/>
  <c r="D18" i="39"/>
  <c r="E18" i="39" s="1"/>
  <c r="E17" i="39"/>
  <c r="D17" i="39"/>
  <c r="F17" i="39" s="1"/>
  <c r="D16" i="39"/>
  <c r="F16" i="39" s="1"/>
  <c r="F15" i="39"/>
  <c r="E15" i="39"/>
  <c r="D15" i="39"/>
  <c r="F14" i="39"/>
  <c r="E14" i="39"/>
  <c r="D14" i="39"/>
  <c r="E13" i="39"/>
  <c r="D13" i="39"/>
  <c r="F13" i="39" s="1"/>
  <c r="D12" i="39"/>
  <c r="F12" i="39" s="1"/>
  <c r="F11" i="39"/>
  <c r="D11" i="39"/>
  <c r="E11" i="39" s="1"/>
  <c r="D10" i="39"/>
  <c r="E10" i="39" s="1"/>
  <c r="E9" i="39"/>
  <c r="D9" i="39"/>
  <c r="F9" i="39" s="1"/>
  <c r="D8" i="39"/>
  <c r="F8" i="39" s="1"/>
  <c r="E7" i="39"/>
  <c r="D7" i="39"/>
  <c r="F7" i="39" s="1"/>
  <c r="F6" i="39"/>
  <c r="E6" i="39"/>
  <c r="D6" i="39"/>
  <c r="E5" i="39"/>
  <c r="D5" i="39"/>
  <c r="F5" i="39" s="1"/>
  <c r="D4" i="39"/>
  <c r="E4" i="39" s="1"/>
  <c r="F6" i="45" l="1"/>
  <c r="E9" i="45"/>
  <c r="E7" i="45"/>
  <c r="E10" i="45"/>
  <c r="E9" i="40"/>
  <c r="E5" i="40"/>
  <c r="E6" i="40"/>
  <c r="E4" i="40"/>
  <c r="E45" i="39"/>
  <c r="F4" i="39"/>
  <c r="F34" i="39"/>
  <c r="E8" i="39"/>
  <c r="E16" i="39"/>
  <c r="E24" i="39"/>
  <c r="E32" i="39"/>
  <c r="E40" i="39"/>
  <c r="F10" i="39"/>
  <c r="F18" i="39"/>
  <c r="E43" i="39"/>
  <c r="F26" i="39"/>
  <c r="F42" i="39"/>
  <c r="E46" i="39"/>
  <c r="E12" i="39"/>
  <c r="E47" i="39"/>
  <c r="R7" i="25" l="1"/>
  <c r="R8" i="25"/>
  <c r="O16" i="35"/>
  <c r="O7" i="35"/>
  <c r="O8" i="35"/>
  <c r="O9" i="35"/>
  <c r="O10" i="35"/>
  <c r="O11" i="35"/>
  <c r="O12" i="35"/>
  <c r="O13" i="35"/>
  <c r="O14" i="35"/>
  <c r="O15" i="35"/>
  <c r="O6" i="35"/>
  <c r="Q5" i="25"/>
  <c r="P5" i="25"/>
  <c r="M5" i="25"/>
  <c r="M6" i="25" s="1"/>
  <c r="I5" i="25"/>
  <c r="E5" i="25"/>
  <c r="E6" i="25" s="1"/>
  <c r="B5" i="25"/>
  <c r="B6" i="25" s="1"/>
  <c r="M11" i="24"/>
  <c r="M10" i="24"/>
  <c r="M9" i="24"/>
  <c r="N8" i="24"/>
  <c r="N9" i="24"/>
  <c r="N10" i="24"/>
  <c r="N11" i="24"/>
  <c r="M5" i="24"/>
  <c r="N5" i="24"/>
  <c r="M6" i="24"/>
  <c r="N6" i="24"/>
  <c r="M7" i="24"/>
  <c r="N7" i="24"/>
  <c r="N4" i="24"/>
  <c r="M4" i="24"/>
  <c r="G10" i="26"/>
  <c r="F10" i="26"/>
  <c r="G9" i="26"/>
  <c r="F9" i="26"/>
  <c r="G8" i="26"/>
  <c r="F8" i="26"/>
  <c r="G7" i="26"/>
  <c r="F7" i="26"/>
  <c r="G6" i="26"/>
  <c r="F6" i="26"/>
  <c r="G5" i="26"/>
  <c r="F5" i="26"/>
  <c r="Q6" i="25"/>
  <c r="P6" i="25"/>
  <c r="I6" i="25"/>
  <c r="C28" i="23"/>
  <c r="B11" i="19"/>
  <c r="C10" i="18"/>
  <c r="E7" i="18" s="1"/>
  <c r="B10" i="18"/>
  <c r="D4" i="18" s="1"/>
  <c r="E4" i="18"/>
  <c r="G8" i="15"/>
  <c r="BK10" i="13"/>
  <c r="BJ10" i="13"/>
  <c r="BI10" i="13"/>
  <c r="BH10" i="13"/>
  <c r="BG10" i="13"/>
  <c r="K10" i="13"/>
  <c r="B10" i="13"/>
  <c r="D13" i="11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0" i="8"/>
  <c r="E9" i="8"/>
  <c r="E8" i="8"/>
  <c r="E7" i="8"/>
  <c r="E6" i="8"/>
  <c r="E5" i="8"/>
  <c r="D6" i="18" l="1"/>
  <c r="E10" i="20"/>
  <c r="D11" i="19"/>
  <c r="B11" i="21"/>
  <c r="D4" i="21" s="1"/>
  <c r="C11" i="21"/>
  <c r="B10" i="20"/>
  <c r="C10" i="20"/>
  <c r="D10" i="20"/>
  <c r="D5" i="18"/>
  <c r="E6" i="18"/>
  <c r="E5" i="18"/>
  <c r="D9" i="18"/>
  <c r="E9" i="18"/>
  <c r="D7" i="18"/>
  <c r="C11" i="19"/>
  <c r="E11" i="19"/>
  <c r="D8" i="18"/>
  <c r="E8" i="18"/>
  <c r="G5" i="15"/>
  <c r="G9" i="15"/>
  <c r="G13" i="15"/>
  <c r="F15" i="15"/>
  <c r="G7" i="15"/>
  <c r="E15" i="15"/>
  <c r="G6" i="15"/>
  <c r="G10" i="15"/>
  <c r="G14" i="15"/>
  <c r="G12" i="15"/>
  <c r="G11" i="15"/>
  <c r="B13" i="11"/>
  <c r="C13" i="11"/>
  <c r="E10" i="5"/>
  <c r="D10" i="5"/>
  <c r="G8" i="2"/>
  <c r="H8" i="2" s="1"/>
  <c r="E8" i="2"/>
  <c r="F8" i="2" s="1"/>
  <c r="C8" i="2"/>
  <c r="D8" i="2" s="1"/>
  <c r="B8" i="2"/>
  <c r="C7" i="2"/>
  <c r="B7" i="2"/>
  <c r="H6" i="2"/>
  <c r="F6" i="2"/>
  <c r="D6" i="2"/>
  <c r="H5" i="2"/>
  <c r="F5" i="2"/>
  <c r="D5" i="2"/>
  <c r="H4" i="2"/>
  <c r="F4" i="2"/>
  <c r="D4" i="2"/>
  <c r="N40" i="1"/>
  <c r="K40" i="1"/>
  <c r="L40" i="1" s="1"/>
  <c r="E40" i="1"/>
  <c r="F40" i="1" s="1"/>
  <c r="N39" i="1"/>
  <c r="L39" i="1"/>
  <c r="F39" i="1"/>
  <c r="E39" i="1"/>
  <c r="N38" i="1"/>
  <c r="L38" i="1"/>
  <c r="E38" i="1"/>
  <c r="F38" i="1" s="1"/>
  <c r="N37" i="1"/>
  <c r="L37" i="1"/>
  <c r="E37" i="1"/>
  <c r="F37" i="1" s="1"/>
  <c r="N36" i="1"/>
  <c r="L36" i="1"/>
  <c r="F36" i="1"/>
  <c r="E36" i="1"/>
  <c r="N35" i="1"/>
  <c r="L35" i="1"/>
  <c r="E35" i="1"/>
  <c r="F35" i="1" s="1"/>
  <c r="N34" i="1"/>
  <c r="L34" i="1"/>
  <c r="E34" i="1"/>
  <c r="F34" i="1" s="1"/>
  <c r="N33" i="1"/>
  <c r="L33" i="1"/>
  <c r="F33" i="1"/>
  <c r="E33" i="1"/>
  <c r="N32" i="1"/>
  <c r="L32" i="1"/>
  <c r="E32" i="1"/>
  <c r="F32" i="1" s="1"/>
  <c r="N31" i="1"/>
  <c r="L31" i="1"/>
  <c r="E31" i="1"/>
  <c r="F31" i="1" s="1"/>
  <c r="N30" i="1"/>
  <c r="L30" i="1"/>
  <c r="F30" i="1"/>
  <c r="E30" i="1"/>
  <c r="N29" i="1"/>
  <c r="L29" i="1"/>
  <c r="E29" i="1"/>
  <c r="F29" i="1" s="1"/>
  <c r="N28" i="1"/>
  <c r="L28" i="1"/>
  <c r="E28" i="1"/>
  <c r="F28" i="1" s="1"/>
  <c r="N27" i="1"/>
  <c r="L27" i="1"/>
  <c r="F27" i="1"/>
  <c r="E27" i="1"/>
  <c r="N26" i="1"/>
  <c r="L26" i="1"/>
  <c r="E26" i="1"/>
  <c r="F26" i="1" s="1"/>
  <c r="N25" i="1"/>
  <c r="L25" i="1"/>
  <c r="E25" i="1"/>
  <c r="F25" i="1" s="1"/>
  <c r="N24" i="1"/>
  <c r="L24" i="1"/>
  <c r="F24" i="1"/>
  <c r="E24" i="1"/>
  <c r="N23" i="1"/>
  <c r="L23" i="1"/>
  <c r="E23" i="1"/>
  <c r="F23" i="1" s="1"/>
  <c r="N22" i="1"/>
  <c r="L22" i="1"/>
  <c r="E22" i="1"/>
  <c r="F22" i="1" s="1"/>
  <c r="N21" i="1"/>
  <c r="L21" i="1"/>
  <c r="F21" i="1"/>
  <c r="E21" i="1"/>
  <c r="N20" i="1"/>
  <c r="L20" i="1"/>
  <c r="E20" i="1"/>
  <c r="F20" i="1" s="1"/>
  <c r="N19" i="1"/>
  <c r="L19" i="1"/>
  <c r="E19" i="1"/>
  <c r="F19" i="1" s="1"/>
  <c r="N18" i="1"/>
  <c r="L18" i="1"/>
  <c r="F18" i="1"/>
  <c r="E18" i="1"/>
  <c r="N17" i="1"/>
  <c r="L17" i="1"/>
  <c r="E17" i="1"/>
  <c r="F17" i="1" s="1"/>
  <c r="N16" i="1"/>
  <c r="L16" i="1"/>
  <c r="E16" i="1"/>
  <c r="F16" i="1" s="1"/>
  <c r="N15" i="1"/>
  <c r="L15" i="1"/>
  <c r="F15" i="1"/>
  <c r="E15" i="1"/>
  <c r="N14" i="1"/>
  <c r="L14" i="1"/>
  <c r="E14" i="1"/>
  <c r="F14" i="1" s="1"/>
  <c r="N13" i="1"/>
  <c r="L13" i="1"/>
  <c r="E13" i="1"/>
  <c r="F13" i="1" s="1"/>
  <c r="N12" i="1"/>
  <c r="L12" i="1"/>
  <c r="F12" i="1"/>
  <c r="E12" i="1"/>
  <c r="N11" i="1"/>
  <c r="L11" i="1"/>
  <c r="E11" i="1"/>
  <c r="F11" i="1" s="1"/>
  <c r="N10" i="1"/>
  <c r="L10" i="1"/>
  <c r="E10" i="1"/>
  <c r="F10" i="1" s="1"/>
  <c r="N9" i="1"/>
  <c r="L9" i="1"/>
  <c r="F9" i="1"/>
  <c r="E9" i="1"/>
  <c r="L8" i="1"/>
  <c r="E8" i="1"/>
  <c r="F8" i="1" s="1"/>
  <c r="E7" i="1"/>
  <c r="E10" i="18" l="1"/>
  <c r="D8" i="21"/>
  <c r="E6" i="21"/>
  <c r="D10" i="21"/>
  <c r="E5" i="21"/>
  <c r="E8" i="21"/>
  <c r="E9" i="21"/>
  <c r="E10" i="21"/>
  <c r="E7" i="21"/>
  <c r="E4" i="21"/>
  <c r="D9" i="21"/>
  <c r="D7" i="21"/>
  <c r="D6" i="21"/>
  <c r="D5" i="21"/>
  <c r="D10" i="18"/>
  <c r="G15" i="15"/>
  <c r="E13" i="11"/>
  <c r="D7" i="2"/>
  <c r="C1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A8" authorId="0" shapeId="0" xr:uid="{D48BBEBD-E188-499D-BC68-F80ECE72E343}">
      <text>
        <r>
          <rPr>
            <sz val="9"/>
            <color rgb="FF000000"/>
            <rFont val="Tahoma"/>
            <family val="2"/>
          </rPr>
          <t xml:space="preserve">Utdanning på universitets- og høgskolenivå med en varighet på inntil 4 år.
</t>
        </r>
      </text>
    </comment>
    <comment ref="A9" authorId="0" shapeId="0" xr:uid="{A41894A8-0A69-45F9-B55B-18362790400E}">
      <text>
        <r>
          <rPr>
            <sz val="9"/>
            <color rgb="FF000000"/>
            <rFont val="Tahoma"/>
            <family val="2"/>
          </rPr>
          <t xml:space="preserve">Utdanning på universitets- og høgskolenivå med en varighet på mer enn 4 år.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F3" authorId="0" shapeId="0" xr:uid="{141A3300-F037-407C-A523-C49A8F57E97A}">
      <text>
        <r>
          <rPr>
            <sz val="9"/>
            <color rgb="FF000000"/>
            <rFont val="Tahoma"/>
            <family val="2"/>
          </rPr>
          <t xml:space="preserve">Inkluderer fullførte grader med en varighet f.o.m. 2 år t.o.m 4 år.
</t>
        </r>
      </text>
    </comment>
    <comment ref="G3" authorId="0" shapeId="0" xr:uid="{1D3F7CDA-1540-4A8A-877B-7A33F59C04B9}">
      <text>
        <r>
          <rPr>
            <sz val="9"/>
            <color rgb="FF000000"/>
            <rFont val="Tahoma"/>
            <family val="2"/>
          </rPr>
          <t xml:space="preserve">Inkluderer fullførte grader med en varighet på mer enn 4 år.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C5" authorId="0" shapeId="0" xr:uid="{FD234B2F-1062-494A-961F-CC20E0206CFC}">
      <text>
        <r>
          <rPr>
            <sz val="9"/>
            <color rgb="FF000000"/>
            <rFont val="Tahoma"/>
            <family val="2"/>
          </rPr>
          <t xml:space="preserve">Inkluderer fullførte grader med en varighet f.o.m. 2 år t.o.m 4 år.
</t>
        </r>
      </text>
    </comment>
    <comment ref="D5" authorId="0" shapeId="0" xr:uid="{FEE17A3B-22F3-4EA6-8ECC-CE980BCDC3C5}">
      <text>
        <r>
          <rPr>
            <sz val="9"/>
            <color rgb="FF000000"/>
            <rFont val="Tahoma"/>
            <family val="2"/>
          </rPr>
          <t xml:space="preserve">Inkluderer fullførte grader med en varighet på mer enn 4 år.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E3" authorId="0" shapeId="0" xr:uid="{11EB11B8-791F-418A-9543-11DF33BF855A}">
      <text>
        <r>
          <rPr>
            <sz val="9"/>
            <color rgb="FF000000"/>
            <rFont val="Tahoma"/>
            <family val="2"/>
          </rPr>
          <t xml:space="preserve">Inkluderer fullførte grader med en varighet f.o.m. 2 år t.o.m 4 år.
</t>
        </r>
      </text>
    </comment>
    <comment ref="F3" authorId="0" shapeId="0" xr:uid="{D887F169-C269-40BB-BB80-18383428259A}">
      <text>
        <r>
          <rPr>
            <sz val="9"/>
            <color rgb="FF000000"/>
            <rFont val="Tahoma"/>
            <family val="2"/>
          </rPr>
          <t xml:space="preserve">Inkluderer fullførte grader med en varighet på mer enn 4 år.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E3" authorId="0" shapeId="0" xr:uid="{97D9A006-3DEE-45E9-8191-24C68687C1BC}">
      <text>
        <r>
          <rPr>
            <sz val="9"/>
            <color rgb="FF000000"/>
            <rFont val="Tahoma"/>
            <family val="2"/>
          </rPr>
          <t xml:space="preserve">Inkluderer fullførte grader med en varighet f.o.m. 2 år t.o.m 4 år.
</t>
        </r>
      </text>
    </comment>
    <comment ref="F3" authorId="0" shapeId="0" xr:uid="{C6459AB4-5BE4-4D5A-B554-021CEA067BF2}">
      <text>
        <r>
          <rPr>
            <sz val="9"/>
            <color rgb="FF000000"/>
            <rFont val="Tahoma"/>
            <family val="2"/>
          </rPr>
          <t xml:space="preserve">Inkluderer fullførte grader med en varighet på mer enn 4 år.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E3" authorId="0" shapeId="0" xr:uid="{378726C3-9080-46EF-811E-0EFF4DF59471}">
      <text>
        <r>
          <rPr>
            <sz val="9"/>
            <color rgb="FF000000"/>
            <rFont val="Tahoma"/>
            <family val="2"/>
          </rPr>
          <t xml:space="preserve">Inkluderer fullførte grader med en varighet f.o.m. 2 år t.o.m 4 år.
</t>
        </r>
      </text>
    </comment>
    <comment ref="F3" authorId="0" shapeId="0" xr:uid="{AA5E2E7D-E643-4A7F-B896-C1538D918ABB}">
      <text>
        <r>
          <rPr>
            <sz val="9"/>
            <color rgb="FF000000"/>
            <rFont val="Tahoma"/>
            <family val="2"/>
          </rPr>
          <t xml:space="preserve">Inkluderer fullførte grader med en varighet på mer enn 4 år.
</t>
        </r>
      </text>
    </comment>
  </commentList>
</comments>
</file>

<file path=xl/sharedStrings.xml><?xml version="1.0" encoding="utf-8"?>
<sst xmlns="http://schemas.openxmlformats.org/spreadsheetml/2006/main" count="2119" uniqueCount="865">
  <si>
    <t xml:space="preserve">Figurer og tabeller 2024: Kapittel 3 -  Menneskelige ressurser til FoU </t>
  </si>
  <si>
    <t>Innhold</t>
  </si>
  <si>
    <t xml:space="preserve">Kapittel 3:  Menneskelige ressurser til FoU </t>
  </si>
  <si>
    <t>Hyperlenke</t>
  </si>
  <si>
    <t>Lenke</t>
  </si>
  <si>
    <t>Tittel på figur/tabell</t>
  </si>
  <si>
    <t>Signaturfigur (Figur S3)</t>
  </si>
  <si>
    <t>https://public.tableau.com/views/Ind2024FigurS3/TotaleFoU-rsverkpersektor?:language=en-US&amp;publish=yes&amp;:sid=&amp;:redirect=auth&amp;:display_count=n&amp;:origin=viz_share_link</t>
  </si>
  <si>
    <r>
      <t>Totale FoU-årsverk og totalt FoU-personale etter sektor. 1970–2022. </t>
    </r>
    <r>
      <rPr>
        <sz val="8"/>
        <color theme="1"/>
        <rFont val="Times New Roman"/>
        <family val="1"/>
      </rPr>
      <t>  </t>
    </r>
  </si>
  <si>
    <t>3.1 FoU-personale og FoU-årsverk</t>
  </si>
  <si>
    <t>Figur 3.1a</t>
  </si>
  <si>
    <t>https://public.tableau.com/views/Ind2024Figur3_1a/Dashboard1?:language=en-US&amp;publish=yes&amp;:sid=&amp;:redirect=auth&amp;:display_count=n&amp;:origin=viz_share_link</t>
  </si>
  <si>
    <t>FoU-personale i Norge etter sektor. 1970-2022</t>
  </si>
  <si>
    <t>Figur 3.1b</t>
  </si>
  <si>
    <t>https://public.tableau.com/views/Ind2024Figur3_1b/Universitets-oghgskolesektoren?:language=en-US&amp;publish=yes&amp;:sid=&amp;:redirect=auth&amp;:display_count=n&amp;:origin=viz_share_link</t>
  </si>
  <si>
    <t>FoU-årsverk i Norge etter sektor og stillingskategori. 1970-2022</t>
  </si>
  <si>
    <t>Figur 3.1c</t>
  </si>
  <si>
    <t>https://public.tableau.com/views/Ind2404Figur3_1c/Dashboard1?:language=en-US&amp;publish=yes&amp;:sid=&amp;:redirect=auth&amp;:display_count=n&amp;:origin=viz_share_link</t>
  </si>
  <si>
    <t>FoU-personale og utførte FoU-årsverk i næringslivet etter foretakenes næring. 2021 og 2022</t>
  </si>
  <si>
    <t>Figur 3.1d</t>
  </si>
  <si>
    <t>https://public.tableau.com/views/Ind2024Figur3_1d/Universiteteroghgskoler?:language=en-US&amp;publish=yes&amp;:sid=&amp;:redirect=auth&amp;:display_count=n&amp;:origin=viz_share_link</t>
  </si>
  <si>
    <t>Stillingsstruktur ved universiteter og høgskoler, helseforetak og i instituttsektoren. 2022</t>
  </si>
  <si>
    <t xml:space="preserve">Figur 3.1e </t>
  </si>
  <si>
    <t>https://public.tableau.com/views/Ind2024Figur3_1e/Dashboard1?:language=en-US&amp;publish=yes&amp;:sid=&amp;:redirect=auth&amp;:display_count=n&amp;:origin=viz_share_link</t>
  </si>
  <si>
    <t>Stillingsstruktur ved universiteter og høgskoler etter institusjonstype. 2022.</t>
  </si>
  <si>
    <t>Figur 3.1f</t>
  </si>
  <si>
    <t>https://public.tableau.com/views/Ind2024Figur3_1f/Dashboard1?:language=en-US&amp;publish=yes&amp;:sid=&amp;:redirect=auth&amp;:display_count=n&amp;:origin=viz_share_link</t>
  </si>
  <si>
    <t>Sektorfordeling i 2022 for forskere/faglig personell, stipendiater og personer som hadde disputert de siste 5 årene før, og som var i akademia i 2012.</t>
  </si>
  <si>
    <t>3.2 Mangfold</t>
  </si>
  <si>
    <t>Figur 3.2a</t>
  </si>
  <si>
    <t>Aspekter i mangfoldsbegrepet</t>
  </si>
  <si>
    <t>Figur 3.2b</t>
  </si>
  <si>
    <t>https://public.tableau.com/views/Ind2024Figur3_2b/Dashboard1?:language=en-US&amp;publish=yes&amp;:sid=&amp;:redirect=auth&amp;:display_count=n&amp;:origin=viz_share_link</t>
  </si>
  <si>
    <t>Kvinneandel blant forskerpersonale etter sektor. 1989-2022</t>
  </si>
  <si>
    <t>Figur 3.2c</t>
  </si>
  <si>
    <t>Kjønnsbalanse blant forskere/faglig personale i Norge etter sektor og utdanningsnivå. 2022</t>
  </si>
  <si>
    <t>Figur 3.2d</t>
  </si>
  <si>
    <t>https://public.tableau.com/views/Ind2024Figur3_2d/Dashboard1?:language=en-US&amp;publish=yes&amp;:sid=&amp;:redirect=auth&amp;:display_count=n&amp;:origin=viz_share_link</t>
  </si>
  <si>
    <t>Antall forskere/faglig personale etter innvandringskategori og andel med innvandrerbakgrunn. 2007–2022</t>
  </si>
  <si>
    <t>Figur 3.2e</t>
  </si>
  <si>
    <t>https://public.tableau.com/views/Ind2024Figur3_2e/Dashboard1?:language=en-US&amp;publish=yes&amp;:sid=&amp;:redirect=auth&amp;:display_count=n&amp;:origin=viz_share_link</t>
  </si>
  <si>
    <t>Andel forskere/faglig personal med innvandrerbakgrunn. 2007–2022</t>
  </si>
  <si>
    <t>Figur 3.2f</t>
  </si>
  <si>
    <t>https://public.tableau.com/views/Ind2024Figur3_2f/Dashboard1?:language=en-US&amp;publish=yes&amp;:sid=&amp;:redirect=auth&amp;:display_count=n&amp;:origin=viz_share_link</t>
  </si>
  <si>
    <t>Antall forskere/faglig personale etter innvandringskategori og stillingsnivå. 2022</t>
  </si>
  <si>
    <t>Figur 3.2g</t>
  </si>
  <si>
    <t>https://public.tableau.com/views/Ind2024Figur3_2g/Dashboard1?:language=en-US&amp;publish=yes&amp;:sid=&amp;:redirect=auth&amp;:display_count=n&amp;:origin=viz_share_link</t>
  </si>
  <si>
    <t>Aldersfordeling i universitets- og høgskolesektoren etter stilling. 2022</t>
  </si>
  <si>
    <t xml:space="preserve">Figur 3.2h </t>
  </si>
  <si>
    <t>https://public.tableau.com/views/Ind2024Figur3_2h/Dashboard1?:language=en-US&amp;publish=yes&amp;:sid=&amp;:redirect=auth&amp;:display_count=n&amp;:origin=viz_share_link</t>
  </si>
  <si>
    <t>Forskere/faglig personale etter foreldrenes utdanningsnivå i universitets- og høgskolesektoren og instituttsektoren. 2012–2022 </t>
  </si>
  <si>
    <t>3.3 Utdanning</t>
  </si>
  <si>
    <t xml:space="preserve">Figur 3.3a </t>
  </si>
  <si>
    <t>https://public.tableau.com/views/Ind2024Figur3_3a/Dashboard1?:language=en-US&amp;publish=yes&amp;:sid=&amp;:redirect=auth&amp;:display_count=n&amp;:origin=viz_share_link</t>
  </si>
  <si>
    <t>Søkere til universitets- og høgskoleutdanning i Norge etter kjønn. 2014–2023</t>
  </si>
  <si>
    <t xml:space="preserve">Figur 3.3b </t>
  </si>
  <si>
    <t>https://public.tableau.com/views/Ind2024Figur3_3b/Dashboard1?:language=en-US&amp;publish=yes&amp;:sid=&amp;:redirect=auth&amp;:display_count=n&amp;:origin=viz_share_link</t>
  </si>
  <si>
    <t>Antall søkere med førstevalg til utdanningsområder. 2014-2024</t>
  </si>
  <si>
    <t xml:space="preserve">Figur 3.3c </t>
  </si>
  <si>
    <t>https://public.tableau.com/views/Ind2024Figur3_3c/Dashboard1?:language=en-US&amp;publish=yes&amp;:sid=&amp;:redirect=auth&amp;:display_count=n&amp;:origin=viz_share_link</t>
  </si>
  <si>
    <t>Førstevalgsøkere til helsefagstudier. 2014–2024</t>
  </si>
  <si>
    <t xml:space="preserve">Figur 3.3d </t>
  </si>
  <si>
    <t>https://public.tableau.com/views/Ind2024Figur3_3d/Dashboard1?:language=en-US&amp;publish=yes&amp;:sid=&amp;:redirect=auth&amp;:display_count=n&amp;:origin=viz_share_link</t>
  </si>
  <si>
    <t>Førstevalgsøkere til sykepleie etter kjønn. 2014–2024</t>
  </si>
  <si>
    <t xml:space="preserve">Figur 3.3e </t>
  </si>
  <si>
    <t>https://public.tableau.com/views/Ind2024Figur3_3e/Dashboard1?:language=en-US&amp;publish=yes&amp;:sid=&amp;:redirect=auth&amp;:display_count=n&amp;:origin=viz_share_link</t>
  </si>
  <si>
    <t>Førstevalgsøkere til teknologiske studier. 2014–2024</t>
  </si>
  <si>
    <t>Figur 3.3f</t>
  </si>
  <si>
    <t>https://public.tableau.com/views/Ind2024Figur3_3f/Dashboard1?:language=en-US&amp;publish=yes&amp;:sid=&amp;:redirect=auth&amp;:display_count=n&amp;:origin=viz_share_link</t>
  </si>
  <si>
    <r>
      <t>Antall studenter i universitets- og høgskoleutdanning etter kjønn. 2000–2023</t>
    </r>
    <r>
      <rPr>
        <sz val="11"/>
        <color theme="1"/>
        <rFont val="Calibri"/>
        <family val="2"/>
      </rPr>
      <t> </t>
    </r>
  </si>
  <si>
    <t>Figur 3.3g</t>
  </si>
  <si>
    <t>https://public.tableau.com/views/Ind2024Figur3_3g/Dashboard1?:language=en-US&amp;publish=yes&amp;:sid=&amp;:redirect=auth&amp;:display_count=n&amp;:origin=viz_share_link</t>
  </si>
  <si>
    <t>Studenter på lavere og høyere nivå. 2014–2023</t>
  </si>
  <si>
    <t xml:space="preserve">Figur 3.3h </t>
  </si>
  <si>
    <t>https://public.tableau.com/views/Ind2024Figur3_3h/Dashboard1?:language=en-US&amp;publish=yes&amp;:sid=&amp;:redirect=auth&amp;:display_count=n&amp;:origin=viz_share_link</t>
  </si>
  <si>
    <r>
      <t>Antall studenter ved de 10 største universitetene og høgskolene i Norge. 2018–2023</t>
    </r>
    <r>
      <rPr>
        <sz val="11"/>
        <color theme="1"/>
        <rFont val="Calibri"/>
        <family val="2"/>
      </rPr>
      <t>  </t>
    </r>
  </si>
  <si>
    <t xml:space="preserve">Figur 3.3i </t>
  </si>
  <si>
    <t>https://public.tableau.com/views/Ind2024Figur3_3i/Dashboard1?:language=en-US&amp;publish=yes&amp;:sid=&amp;:redirect=auth&amp;:display_count=n&amp;:origin=viz_share_link</t>
  </si>
  <si>
    <t>Andel studenter i de største fagfeltene. 2000–2023</t>
  </si>
  <si>
    <t xml:space="preserve">Figur 3.3j </t>
  </si>
  <si>
    <t>https://public.tableau.com/views/Ind2024Figur3_3j/Dashboard1?:language=en-US&amp;publish=yes&amp;:sid=&amp;:redirect=auth&amp;:display_count=n&amp;:origin=viz_share_link</t>
  </si>
  <si>
    <r>
      <t>Antall studenter og kjønnsfordeling i helse-, sosial- og idrettsfag. 2000–2023.</t>
    </r>
    <r>
      <rPr>
        <sz val="11"/>
        <color theme="1"/>
        <rFont val="Calibri"/>
        <family val="2"/>
      </rPr>
      <t> </t>
    </r>
  </si>
  <si>
    <t>Figur 3.3k</t>
  </si>
  <si>
    <t>https://public.tableau.com/views/Ind2024Figur3_3k/Dashboard1?:language=en-US&amp;publish=yes&amp;:sid=&amp;:redirect=auth&amp;:display_count=n&amp;:origin=viz_share_link</t>
  </si>
  <si>
    <t>Utvikling i antall studenter og kjønnsfordelingen i lærerutdanninger og utdanninger i pedagogikk. 2000–2023.</t>
  </si>
  <si>
    <t>Figur 3.3l</t>
  </si>
  <si>
    <t>https://public.tableau.com/views/Ind2024Figur3_3l/Dashboard1?:language=en-US&amp;publish=yes&amp;:sid=&amp;:redirect=auth&amp;:display_count=n&amp;:origin=viz_share_link</t>
  </si>
  <si>
    <t>Utvikling i antall studenter og kjønnsfordelingen i naturvitenskapelige fag, håndverksfag og tekniske fag. 2000–2023</t>
  </si>
  <si>
    <t xml:space="preserve">Figur 3.3m </t>
  </si>
  <si>
    <t>https://public.tableau.com/views/Ind2024Figur3_3m/Dashboard1?:language=en-US&amp;publish=yes&amp;:sid=&amp;:redirect=auth&amp;:display_count=n&amp;:origin=viz_share_link</t>
  </si>
  <si>
    <t>Antall fullførte utdanninger ved universiteter og høgskoler i Norge etter utdanningsnivå. 1993/94-2022/23</t>
  </si>
  <si>
    <t xml:space="preserve">Figur 3.3n </t>
  </si>
  <si>
    <t>https://public.tableau.com/views/Ind2024Figur3_3n/Dashboard1?:language=en-US&amp;publish=yes&amp;:sid=&amp;:redirect=auth&amp;:display_count=n&amp;:origin=viz_share_link</t>
  </si>
  <si>
    <r>
      <t>Antall fullførte utdanninger ved universiteter og høgskoler i Norge, etter fagfelt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og utdanningsnivå. 2022/23</t>
    </r>
  </si>
  <si>
    <t>Figur 3.3o</t>
  </si>
  <si>
    <t>https://public.tableau.com/views/Ind2024Figur3_3o/Dashboard1?:language=en-US&amp;publish=yes&amp;:sid=&amp;:redirect=auth&amp;:display_count=n&amp;:origin=viz_share_link</t>
  </si>
  <si>
    <t>Antall fullførte lærerutdanninger og utdanninger i pedagogikk ved universiteter og høgskoler i Norge etter utdanningsnivå. 1993/94-2022/23.</t>
  </si>
  <si>
    <t xml:space="preserve">Figur 3.3p </t>
  </si>
  <si>
    <t>https://public.tableau.com/views/Ind2024Figur3_3p/Dashboard1?:language=en-US&amp;publish=yes&amp;:sid=&amp;:redirect=auth&amp;:display_count=n&amp;:origin=viz_share_link</t>
  </si>
  <si>
    <r>
      <t>Antall fullførte utdanninger i helse-, sosial- og idrettsfag ved universiteter og høgskoler i Norge, etter utdanningsnivå</t>
    </r>
    <r>
      <rPr>
        <sz val="11"/>
        <color theme="1"/>
        <rFont val="Calibri"/>
        <family val="2"/>
      </rPr>
      <t>. 1993/94-2022/23.</t>
    </r>
  </si>
  <si>
    <t xml:space="preserve">Figur 3.3q </t>
  </si>
  <si>
    <t>https://public.tableau.com/views/Ind2024Figur3_3q/Dashboard1?:language=en-US&amp;publish=yes&amp;:sid=&amp;:redirect=auth&amp;:display_count=n&amp;:origin=viz_share_link</t>
  </si>
  <si>
    <r>
      <t>Antall fullførte utdanninger i naturvitenskapelige fag, håndverksfag og tekniske fag ved universiteter og høgskoler i Norge, etter utdanningsnivå</t>
    </r>
    <r>
      <rPr>
        <sz val="11"/>
        <color theme="1"/>
        <rFont val="Calibri"/>
        <family val="2"/>
      </rPr>
      <t>. 1993/94-2022/23.</t>
    </r>
  </si>
  <si>
    <t>Figur 3.3r</t>
  </si>
  <si>
    <t>https://public.tableau.com/views/Ind2024Figur3_3r/Dashboard1?:language=en-US&amp;publish=yes&amp;:sid=&amp;:redirect=auth&amp;:display_count=n&amp;:origin=viz_share_link</t>
  </si>
  <si>
    <r>
      <t>Utreisende utvekslingsstudenter etter varighet og andel kvinner</t>
    </r>
    <r>
      <rPr>
        <sz val="8"/>
        <color theme="1"/>
        <rFont val="Times New Roman"/>
        <family val="1"/>
      </rPr>
      <t> </t>
    </r>
  </si>
  <si>
    <t>Figur 3.3s</t>
  </si>
  <si>
    <t>https://public.tableau.com/views/Ind2024Figur3_3s/Dashboard1?:language=en-US&amp;publish=yes&amp;:sid=&amp;:redirect=auth&amp;:display_count=n&amp;:origin=viz_share_link</t>
  </si>
  <si>
    <t>Innreisende utvekslingsstudenter etter varighet og andel kvinner</t>
  </si>
  <si>
    <t>Figur 3.3t</t>
  </si>
  <si>
    <t>https://public.tableau.com/views/Ind2024Figur3_3t/Dashboard1?:language=en-US&amp;publish=yes&amp;:sid=&amp;:redirect=auth&amp;:display_count=n&amp;:origin=viz_share_link</t>
  </si>
  <si>
    <t>Gradsstudenter fra Norge i utlandet etter kjønn og andel kvinner. Studieårene 2014/15-2023/24</t>
  </si>
  <si>
    <t>Figur 3.3u</t>
  </si>
  <si>
    <t>https://public.tableau.com/views/Ind2024Figur3_3u/Dashboard1?:language=en-US&amp;publish=yes&amp;:sid=&amp;:redirect=auth&amp;:display_count=n&amp;:origin=viz_share_link</t>
  </si>
  <si>
    <t>Grads- og utvekslingsstudenter fra Norge i seks strategisk viktige samarbeidsland. Studieårene 2019/20-2023/24</t>
  </si>
  <si>
    <t>Figur 3.3v</t>
  </si>
  <si>
    <t>https://public.tableau.com/views/Ind2024Figur3_3v/Dashboard1?:language=en-US&amp;publish=yes&amp;:sid=&amp;:redirect=auth&amp;:display_count=n&amp;:origin=viz_share_link</t>
  </si>
  <si>
    <t>Andel personer 25-64 år med universitets- og høgskoleutdanning som høyeste utdanningsnivå i OECD-land. 2023</t>
  </si>
  <si>
    <t>3.4 Rekruttering til forskning</t>
  </si>
  <si>
    <t>Figur 3.4a</t>
  </si>
  <si>
    <t>https://public.tableau.com/views/Figur3_4a/Dashboard1?:language=en-US&amp;publish=yes&amp;:sid=&amp;:redirect=auth&amp;:display_count=n&amp;:origin=viz_share_link</t>
  </si>
  <si>
    <t>Avlagte doktorgrader etter kjønn. Andel kvinner. 1980–2023.</t>
  </si>
  <si>
    <t>Figur 3.4b</t>
  </si>
  <si>
    <t>https://public.tableau.com/views/Figur3_4b/Dashboard1?:language=en-US&amp;publish=yes&amp;:sid=&amp;:redirect=auth&amp;:display_count=n&amp;:origin=viz_share_link</t>
  </si>
  <si>
    <t>Avlagte doktorgrader etter fagområde og kjønn. 2023.</t>
  </si>
  <si>
    <t>Figur 3.4c</t>
  </si>
  <si>
    <t>https://public.tableau.com/views/Figur3_4c/Dashboard1?:language=en-US&amp;publish=yes&amp;:sid=&amp;:redirect=auth&amp;:display_count=n&amp;:origin=viz_share_link</t>
  </si>
  <si>
    <t>Avlagte doktorgrader etter fagområde. Andel kvinner. 2000–2023.</t>
  </si>
  <si>
    <t>Figur 3.4d</t>
  </si>
  <si>
    <t>https://public.tableau.com/views/Figur3_4d/Dashboard1?:language=en-US&amp;publish=yes&amp;:sid=&amp;:redirect=auth&amp;:display_count=n&amp;:origin=viz_share_link</t>
  </si>
  <si>
    <t>Avlagte doktorgrader etter gradsgivende institusjon. 2019-2023.</t>
  </si>
  <si>
    <t>Figur 3.4e</t>
  </si>
  <si>
    <t>https://public.tableau.com/views/Figur3_4e/Dashboard1?:language=en-US&amp;publish=yes&amp;:sid=&amp;:redirect=auth&amp;:display_count=n&amp;:origin=viz_share_link</t>
  </si>
  <si>
    <t>Avlagte doktorgrader etter statsborgerskap på disputastidspunktet. 1990–2023.</t>
  </si>
  <si>
    <t>Figur 3.4f</t>
  </si>
  <si>
    <t>https://public.tableau.com/views/Figur3_4f/Dashboard1?:language=en-US&amp;publish=yes&amp;:sid=&amp;:redirect=auth&amp;:display_count=n&amp;:origin=viz_share_link</t>
  </si>
  <si>
    <t>Avlagte doktorgrader etter fagområde. Andel avlagt av utenlandske statsborgere. 2000-2023.</t>
  </si>
  <si>
    <t>Figur 3.4g</t>
  </si>
  <si>
    <t>https://public.tableau.com/views/Figur3_4g/Dashboard1?:language=en-US&amp;publish=yes&amp;:sid=&amp;:redirect=auth&amp;:display_count=n&amp;:origin=viz_share_link</t>
  </si>
  <si>
    <t>Doktorgrader avlagt av utenlandske statsborgere etter region for statsborgerskap og kjønn. 2015-2023.</t>
  </si>
  <si>
    <t>Figur 3.4h</t>
  </si>
  <si>
    <t>https://public.tableau.com/views/Figur3_4h/Dashboard1?:language=en-US&amp;publish=yes&amp;:sid=&amp;:redirect=auth&amp;:display_count=n&amp;:origin=viz_share_link</t>
  </si>
  <si>
    <t>Doktorgrader avlagt av utenlandske statsborgere etter land for statsborgerskap og kjønn. 2015-2023.</t>
  </si>
  <si>
    <t>Figur 3.4i</t>
  </si>
  <si>
    <t>https://public.tableau.com/views/Figur3_4i/Dashboard1?:language=en-US&amp;publish=yes&amp;:sid=&amp;:redirect=auth&amp;:display_count=n&amp;:origin=viz_share_link</t>
  </si>
  <si>
    <t>Doktorgrader avlagt av utenlandske statsborgere etter fagområde og kontinent for statsborgerskap. 2015-2023.</t>
  </si>
  <si>
    <t xml:space="preserve">Figur 3.4j </t>
  </si>
  <si>
    <t>https://public.tableau.com/views/Ind2024Figur3_4j/Dashboard1?:language=en-US&amp;publish=yes&amp;:sid=&amp;:redirect=auth&amp;:display_count=n&amp;:origin=viz_share_link</t>
  </si>
  <si>
    <t>Dimensjonering av forskerutdanning i Norge. 1977-2023</t>
  </si>
  <si>
    <t>Figur 3.4k</t>
  </si>
  <si>
    <t>https://public.tableau.com/views/Ind2024Figur3_4k/Humaniora?:language=en-US&amp;publish=yes&amp;:sid=&amp;:redirect=auth&amp;:display_count=n&amp;:origin=viz_share_link</t>
  </si>
  <si>
    <t>Dimensjonering av doktorgradsutdanningene i Norge etter fagområde. 2000-2022</t>
  </si>
  <si>
    <t>Figur 3.4l</t>
  </si>
  <si>
    <t>https://public.tableau.com/views/Ind2024Figur3_4l/Dashboard1?:language=en-US&amp;publish=yes&amp;:sid=&amp;:redirect=auth&amp;:display_count=n&amp;:origin=viz_share_link</t>
  </si>
  <si>
    <t>Arbeidssted i 2022 for personer tatt opp på doktorgradsprogram 2005-2016 som har avlagt grad per 2022</t>
  </si>
  <si>
    <t>Figur 3.4m</t>
  </si>
  <si>
    <t>https://public.tableau.com/views/Ind2024Figur3_4m/Dashboard1?:language=en-US&amp;publish=yes&amp;:sid=&amp;:redirect=auth&amp;:display_count=n&amp;:origin=viz_share_link</t>
  </si>
  <si>
    <t>Arbeidssted i 2022 for personer tatt opp på doktorgradsprogram 2005–2016 og som har avlagt grad per 2022, etter fagområde.</t>
  </si>
  <si>
    <t xml:space="preserve">Figur 3.4n </t>
  </si>
  <si>
    <t>https://public.tableau.com/views/Ind2024Figur3_4n/Dashboard1?:language=en-US&amp;publish=yes&amp;:sid=&amp;:redirect=auth&amp;:display_count=n&amp;:origin=viz_share_link</t>
  </si>
  <si>
    <t>Arbeidssted i 2022 for personer tatt opp på doktorgradsprogram 2005–2016, antall år etter disputas.</t>
  </si>
  <si>
    <t>Dypdykk</t>
  </si>
  <si>
    <t>3.1 Innleid personale</t>
  </si>
  <si>
    <t>Figur 1</t>
  </si>
  <si>
    <t>https://public.tableau.com/views/Ind2024Figur3_1dyp1/Dashboard1?:language=en-US&amp;publish=yes&amp;:sid=&amp;:redirect=auth&amp;:display_count=n&amp;:origin=viz_share_link</t>
  </si>
  <si>
    <t xml:space="preserve">Egne FoU-årsverk og innleide FoU-årsverk i næringslivet. 2022. </t>
  </si>
  <si>
    <t>Figur 2</t>
  </si>
  <si>
    <t>https://public.tableau.com/views/Ind2024Figur3_1dyp2/Dashboard1?:language=en-US&amp;publish=yes&amp;:sid=&amp;:redirect=auth&amp;:display_count=n&amp;:origin=viz_share_link</t>
  </si>
  <si>
    <t>Egne FoU-årsverk og innleide FoU-årsverk i næringslivet etter sysselsettingsgruppe. 2022.</t>
  </si>
  <si>
    <t>Figur 3</t>
  </si>
  <si>
    <t>https://public.tableau.com/views/Ind2024Figur3_1dyp3/Dashboard1?:language=en-US&amp;publish=yes&amp;:sid=&amp;:redirect=auth&amp;:display_count=n&amp;:origin=viz_share_link</t>
  </si>
  <si>
    <t>Gjennomsnittlige utgifter for egne FoU-årsverk og innleide FoU-årsverk etter sysselsettingsgruppe. 2022.</t>
  </si>
  <si>
    <t>Figur 4</t>
  </si>
  <si>
    <t>https://public.tableau.com/views/Ind2024Figur3_1dyp4/Dashboard1?:language=en-US&amp;publish=yes&amp;:sid=&amp;:redirect=auth&amp;:display_count=n&amp;:origin=viz_share_link</t>
  </si>
  <si>
    <t>Innleide FoU-årsverk og antall foretak med og uten innleid FoU-personale etter sysselsettingsgruppe i 2022.</t>
  </si>
  <si>
    <t>3.1 Tid til FoU</t>
  </si>
  <si>
    <t>https://public.tableau.com/views/Ind2024Figur3_1dyp5/Dashboard1?:language=en-US&amp;publish=yes&amp;:sid=&amp;:redirect=auth&amp;:display_count=n&amp;:origin=viz_share_link</t>
  </si>
  <si>
    <t>Gjennomsnittlig FoU-andel per sektor og stillingskategori. 1995-2022.</t>
  </si>
  <si>
    <t>https://public.tableau.com/views/Ind2024Figur3_1dyp6/Dashboard1?:language=en-US&amp;publish=yes&amp;:sid=&amp;:redirect=auth&amp;:display_count=n&amp;:origin=viz_share_link</t>
  </si>
  <si>
    <t>FoU-personale og FoU-årsverk og FoU-årsverk per FoU-person i næringslivet etter foretakets næring og antall sysselsatte. 2022</t>
  </si>
  <si>
    <t>https://public.tableau.com/views/Ind2024Figur3_1dyp7/Dashboard1?:language=en-US&amp;publish=yes&amp;:sid=&amp;:redirect=auth&amp;:display_count=n&amp;:origin=viz_share_link</t>
  </si>
  <si>
    <t>Studenter per faglig årsverk, publiseringspoeng per UFF-årsverk og antall årsverk med førstestillingskompetanse etter institusjon. 2022</t>
  </si>
  <si>
    <t>3.1 Professorer i Norge</t>
  </si>
  <si>
    <t>https://public.tableau.com/views/Ind2024Figur3_1dyp8/Dashboard1?:language=en-US&amp;publish=yes&amp;:sid=&amp;:redirect=auth&amp;:display_count=n&amp;:origin=viz_share_link</t>
  </si>
  <si>
    <t>Antall professorer ved norske universiteter og høgskoler etter fagområde. 1961–2022.</t>
  </si>
  <si>
    <t>https://public.tableau.com/views/Ind2024Figur3_1dyp9/Dashboard1?:language=en-US&amp;publish=yes&amp;:sid=&amp;:redirect=auth&amp;:display_count=n&amp;:origin=viz_share_link</t>
  </si>
  <si>
    <t>Professorandel ved norske universiteter. 2007-2023</t>
  </si>
  <si>
    <t>https://public.tableau.com/views/Ind2024Figur3_1dyp10/Dashboard1?:language=en-US&amp;publish=yes&amp;:sid=&amp;:redirect=auth&amp;:display_count=n&amp;:origin=viz_share_link</t>
  </si>
  <si>
    <t>Aldersfordeling for professorer etter fagområde og kjønn. 2022</t>
  </si>
  <si>
    <t xml:space="preserve">3.1 Rekruttering til førsteamanuensis- og professorstilling  </t>
  </si>
  <si>
    <t>https://public.tableau.com/views/Ind2024Figur3_1dyp11/Frsteamanuenser?:language=en-US&amp;publish=yes&amp;:sid=&amp;:redirect=auth&amp;:display_count=n&amp;:origin=viz_share_link</t>
  </si>
  <si>
    <t>Nye professorer og førsteamanuenser i perioden 2015-2018 etter hvor de hadde sin hovedstilling i 2015</t>
  </si>
  <si>
    <t>https://public.tableau.com/views/Ind2024Figur3_1dyp12/Dashboard1?:language=en-US&amp;publish=yes&amp;:sid=&amp;:redirect=auth&amp;:display_count=n&amp;:origin=viz_share_link</t>
  </si>
  <si>
    <t>Nye professorer og førsteamanuenser rekruttert fra egen institusjon i 2018 etter stilling i 2015</t>
  </si>
  <si>
    <t>https://public.tableau.com/views/Ind2024Figur3_1dyp13/Dashboard1?:language=en-US&amp;publish=yes&amp;:sid=&amp;:redirect=auth&amp;:display_count=n&amp;:origin=viz_share_link</t>
  </si>
  <si>
    <t>Nye professorer i perioden 2015-2018 etter fagområde og hvor de hadde sin hovedstilling i 2015</t>
  </si>
  <si>
    <t>https://public.tableau.com/views/Ind2024Figur3_1dyp14/Dashboard1?:language=en-US&amp;publish=yes&amp;:sid=&amp;:redirect=auth&amp;:display_count=n&amp;:origin=viz_share_link</t>
  </si>
  <si>
    <t>Nye førsteamanuenser i perioden 2015–2018 etter fagområde og hvor de hadde sin hovedstilling i 2015</t>
  </si>
  <si>
    <t>Kap 3</t>
  </si>
  <si>
    <t>SIGNATURFIGUR</t>
  </si>
  <si>
    <t>Totale FoU-årsverk og totalt FoU-personale etter sektor. 1970–2022</t>
  </si>
  <si>
    <t>Tabell 13618</t>
  </si>
  <si>
    <t>15-74 år</t>
  </si>
  <si>
    <t>Totale FoU-årsverk per sektor</t>
  </si>
  <si>
    <t>Totalt FoU-personale etter sektor</t>
  </si>
  <si>
    <t>Arbeidsstyrken</t>
  </si>
  <si>
    <t>Næringslivet</t>
  </si>
  <si>
    <t>Instituttsektoren</t>
  </si>
  <si>
    <t>Univ.- og høgskole-sektoren</t>
  </si>
  <si>
    <t>Totalt</t>
  </si>
  <si>
    <t>Vekst</t>
  </si>
  <si>
    <t>Kilde: SSB, FoU-statistikk</t>
  </si>
  <si>
    <t>Nøkkeltall for FoU-personalet i Norge. 2022.</t>
  </si>
  <si>
    <t>FoU-personale</t>
  </si>
  <si>
    <t>Forskere/ faglig personale</t>
  </si>
  <si>
    <t>Andel forskere/ faglig personale</t>
  </si>
  <si>
    <t>FoU-årsverk</t>
  </si>
  <si>
    <r>
      <t>FoU-andel</t>
    </r>
    <r>
      <rPr>
        <vertAlign val="superscript"/>
        <sz val="9"/>
        <color theme="1"/>
        <rFont val="Aptos Narrow"/>
        <family val="2"/>
        <scheme val="minor"/>
      </rPr>
      <t>1</t>
    </r>
  </si>
  <si>
    <t>FoU-årsverk forskere/ faglig personale</t>
  </si>
  <si>
    <r>
      <t>FoU-andel</t>
    </r>
    <r>
      <rPr>
        <vertAlign val="superscript"/>
        <sz val="9"/>
        <color theme="1"/>
        <rFont val="Aptos Narrow"/>
        <family val="2"/>
        <scheme val="minor"/>
      </rPr>
      <t>1</t>
    </r>
    <r>
      <rPr>
        <sz val="9"/>
        <color theme="1"/>
        <rFont val="Aptos Narrow"/>
        <family val="2"/>
        <scheme val="minor"/>
      </rPr>
      <t>, forskere/ faglig personale</t>
    </r>
  </si>
  <si>
    <t>Universitets- og høgskolesektoren</t>
  </si>
  <si>
    <t>herav helseforetak</t>
  </si>
  <si>
    <t>..</t>
  </si>
  <si>
    <r>
      <rPr>
        <vertAlign val="superscript"/>
        <sz val="9"/>
        <color theme="1"/>
        <rFont val="Aptos Narrow"/>
        <family val="2"/>
        <scheme val="minor"/>
      </rPr>
      <t>1</t>
    </r>
    <r>
      <rPr>
        <sz val="9"/>
        <color theme="1"/>
        <rFont val="Aptos Narrow"/>
        <family val="2"/>
        <scheme val="minor"/>
      </rPr>
      <t>FoU-andelen, som angir hvor mye av sin arbeidstid en person som deltar i FoU i gjennomsnitt bruker til FoU, finnes ved å dele antall utførte FoU-årsverk på antall FoU-personale.</t>
    </r>
  </si>
  <si>
    <t xml:space="preserve">3.1a FoU-personale i Norge etter sektor for utførelse. 1970–2022.  </t>
  </si>
  <si>
    <t>2009</t>
  </si>
  <si>
    <t xml:space="preserve">3.1b FoU-årsverk utført i Norge etter sektor for utførelse. 1970–2022. </t>
  </si>
  <si>
    <t>UH-sektoren</t>
  </si>
  <si>
    <t>Forskere/faglig personale</t>
  </si>
  <si>
    <t>Teknisk-administrativt personale</t>
  </si>
  <si>
    <t xml:space="preserve">Figur 3.1c </t>
  </si>
  <si>
    <t>FoU-personale og utførte FoU-årsverk i næringslivet etter foretakenes næring. 2021 og 2022.</t>
  </si>
  <si>
    <t>FoU årsverk</t>
  </si>
  <si>
    <t>Andre næringer</t>
  </si>
  <si>
    <t>Industri</t>
  </si>
  <si>
    <t>Tjenesteytende næringer</t>
  </si>
  <si>
    <t>FoU-Personale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</si>
  <si>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Foretak med minst 10 sysselsatte.</t>
    </r>
  </si>
  <si>
    <t>Stillingsstruktur ved universiteter og høgskoler, helseforetak og i instituttsektoren. 2022.</t>
  </si>
  <si>
    <t>Universiteter
og høgskoler</t>
  </si>
  <si>
    <t>Helseforetak</t>
  </si>
  <si>
    <t>Professor, dosent</t>
  </si>
  <si>
    <t>Stillingsnivå 1</t>
  </si>
  <si>
    <t>Første-amanuensis,
førstelektor</t>
  </si>
  <si>
    <t>Stillingsnivå 2</t>
  </si>
  <si>
    <t>Universitets- og høgskolelektorer m.fl.</t>
  </si>
  <si>
    <t>Stillingsnivå 3</t>
  </si>
  <si>
    <t>Postdoktor og forsker</t>
  </si>
  <si>
    <t>Postdoktor</t>
  </si>
  <si>
    <t>Stipendiat, 
vit.ass</t>
  </si>
  <si>
    <t>Stipendiat, vit.ass</t>
  </si>
  <si>
    <t>Kilde: SSB, Forskerpersonale</t>
  </si>
  <si>
    <r>
      <t>Stillingsstruktur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ved universiteter og høgskoler etter institusjonstype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. 2022.</t>
    </r>
  </si>
  <si>
    <t>De fir eldste universitetene</t>
  </si>
  <si>
    <t>Nye universiteter</t>
  </si>
  <si>
    <t>Vitenskapelige
høgskoler</t>
  </si>
  <si>
    <t>Øvrige
høgskoler</t>
  </si>
  <si>
    <t>Professor
og dosent</t>
  </si>
  <si>
    <t>Første-
amanuensis</t>
  </si>
  <si>
    <t>Lektorstilling</t>
  </si>
  <si>
    <t>Øvrig fast
vitenskapelig
stilling</t>
  </si>
  <si>
    <t>Høgskolelærer</t>
  </si>
  <si>
    <t>Forsker
og vit.ass</t>
  </si>
  <si>
    <t>Stipendiat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</si>
  <si>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9"/>
        <color theme="1"/>
        <rFont val="Verdana"/>
        <family val="2"/>
      </rPr>
      <t>Lektorstilling omfatter førstelektor, universitetslektor og høgskolelektor. Øvrig fast vitenskapelig stilling omfatter faglige ledere som dekan og instituttleder, spesialiststillinger, førstebibliotekarer og universitetsbibliotekarer.</t>
    </r>
  </si>
  <si>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De fire eldste universitetene består av Universitetet i Bergen, Universitetet i Oslo, Universitetet i Tromsø – Norges arktiske universitet og Norges teknologiske og naturvitenskapelige universitet (NTNU) i Trondheim. Nye universiteter omfatter Norges miljø- og biovitenskapelige universitet (NMBU), Universitetet i Stavanger, Universitetet i Agder, Nord Universitet, OsloMet – storbyuniversitetet og Universitetet i Sørøst-Norge. Vitenskapelige høgskoler inkluderer Arkitektur- og designhøgskolen i Oslo, MF vitenskapelig høyskole for teologi, religion og samfunn, Handelshøyskolen BI, Høgskolen i Molde, Kunsthøgskolen i Oslo, Norges Handelshøyskole, Norges idrettshøgskole, Norges musikkhøgskole og VID vitenskapelige høgskole. Øvrige høgskoler omfatter Høgskulen på Vestlandet, Høgskolen i Innlandet, Høgskolen i Østfold, Høgskulen i Volda, Samisk Høgskole, Politihøgskolen, Forsvarets høgskole, Kriminalomsorgens høgskole og utdanningssenter (KRUS), Universitetsstudiene på Svalbard, Høyskolen Kristiania, Dronning Mauds minne høgskole for barnehagelærerutdanning, NLA høgskolen, Lovisenberg diakonale høgskole og Oslo Nye Høyskole.</t>
    </r>
  </si>
  <si>
    <r>
      <t>Sektorfordeling</t>
    </r>
    <r>
      <rPr>
        <b/>
        <i/>
        <vertAlign val="superscript"/>
        <sz val="8"/>
        <color rgb="FF404040"/>
        <rFont val="Verdana"/>
        <family val="2"/>
      </rPr>
      <t>1</t>
    </r>
    <r>
      <rPr>
        <b/>
        <i/>
        <sz val="10"/>
        <color rgb="FF404040"/>
        <rFont val="Verdana"/>
        <family val="2"/>
      </rPr>
      <t xml:space="preserve"> i 2022 for forskere/faglig personell, stipendiater og personer som hadde disputert de siste 5 årene før, og som var i akademia i 2012.  </t>
    </r>
  </si>
  <si>
    <t xml:space="preserve"> </t>
  </si>
  <si>
    <t>Forskere/faglig personell i 2012</t>
  </si>
  <si>
    <t>Stipendiat 2012</t>
  </si>
  <si>
    <t>Doktorgrad siste 5 år (2012)</t>
  </si>
  <si>
    <t>Akademia</t>
  </si>
  <si>
    <t>Offentlig</t>
  </si>
  <si>
    <t>Privat</t>
  </si>
  <si>
    <t>Utlandet/Ukjent</t>
  </si>
  <si>
    <t>Pensjonert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</si>
  <si>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Akademia angir at personene fremdeles var tilsatt ved et universitet eller en høgskole, i instituttsektoren eller helseforetak, i 2022. Kategorien pensjonert angir at vedkommende var 67 år eller eldre i 2022 og ikke inngår i øvrige kategorier.</t>
    </r>
  </si>
  <si>
    <t>Aspekter i mangfoldsbegrepet.</t>
  </si>
  <si>
    <t>Kilde: OECD/SSB</t>
  </si>
  <si>
    <t>Antall kvinner og kvinneandel blant forskere/faglig personale etter sektor. 1989-2022.</t>
  </si>
  <si>
    <t>Næringslivet,</t>
  </si>
  <si>
    <t>Institutt-
sektoren,</t>
  </si>
  <si>
    <t>Universitets-
og høgskole-
sektoren,</t>
  </si>
  <si>
    <t>antall</t>
  </si>
  <si>
    <t>kvinneandel</t>
  </si>
  <si>
    <t>1995</t>
  </si>
  <si>
    <t>1999</t>
  </si>
  <si>
    <t>Kjønnsbalanse blant forskere/faglig personale i Norge etter sektor og utdanningsnivå. 2022.</t>
  </si>
  <si>
    <t>Dimensjonering av figurene</t>
  </si>
  <si>
    <t>Kvinner</t>
  </si>
  <si>
    <t>Menn</t>
  </si>
  <si>
    <t>Næringslivet, forsker med doktorgrad</t>
  </si>
  <si>
    <t>Næringslivet, forsker uten doktorgrad</t>
  </si>
  <si>
    <t>Instituttsektoren, forsker med doktorgrad</t>
  </si>
  <si>
    <t>Instituttsektoren, forsker uten doktorgrad</t>
  </si>
  <si>
    <t>UoH-sektoren, forsker med doktorgrad</t>
  </si>
  <si>
    <t>UoH-sektoren, forsker uten doktorgrad</t>
  </si>
  <si>
    <t>Helseforetakene, forsker med doktorgrad</t>
  </si>
  <si>
    <t>Helseforetakene, forsker uten doktorgrad</t>
  </si>
  <si>
    <t>Forskere/faglig personale etter innvandringskategori og andel med innvandrerbakgrunn. 2007–2022.</t>
  </si>
  <si>
    <t>I alt</t>
  </si>
  <si>
    <t>Andel innvandrere og norskfødte med innvandrerforeldre</t>
  </si>
  <si>
    <t>Innvandrere</t>
  </si>
  <si>
    <t>Norskfødte med innvandrerforeldre</t>
  </si>
  <si>
    <t>Øvrige forskere/faglig personale</t>
  </si>
  <si>
    <t>Forskere/faglig personal med innvandrerbakgrunn etter sektor. Prosent. 2007–2022</t>
  </si>
  <si>
    <t>Universitet- og høgskolesektoren</t>
  </si>
  <si>
    <t>Forskere/faglig personale etter innvandringskategori og stillingsnivå. 2022.</t>
  </si>
  <si>
    <t>Totalsum</t>
  </si>
  <si>
    <r>
      <t>Aldersfordeling i universitets- og høgskolesektoren etter stilling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. 2022. </t>
    </r>
  </si>
  <si>
    <t>Under 30 år</t>
  </si>
  <si>
    <t>30-39 år</t>
  </si>
  <si>
    <t>40-49 år</t>
  </si>
  <si>
    <t>50-59 år</t>
  </si>
  <si>
    <t>60 år og over</t>
  </si>
  <si>
    <t>Professor/
dosent</t>
  </si>
  <si>
    <t>Første-
amanuensis/
-lektor</t>
  </si>
  <si>
    <t>UoH-lektor</t>
  </si>
  <si>
    <t>Øvrig
faglig
personale</t>
  </si>
  <si>
    <t>Forsker</t>
  </si>
  <si>
    <t>Lege/
psykolog</t>
  </si>
  <si>
    <t>Stipendiat/
vit.ass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</si>
  <si>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Øvrig faglig personale omfatter faglige ledere som dekan og instituttleder, spesialiststillinger og første- og universitetsbibliotekarer.</t>
    </r>
  </si>
  <si>
    <t>Figur xx</t>
  </si>
  <si>
    <r>
      <t>Forskere/faglig personale etter foreldrenes utdanningsnivå</t>
    </r>
    <r>
      <rPr>
        <b/>
        <vertAlign val="superscript"/>
        <sz val="10"/>
        <color rgb="FF000000"/>
        <rFont val="Verdana"/>
        <family val="2"/>
      </rPr>
      <t>1</t>
    </r>
    <r>
      <rPr>
        <b/>
        <sz val="10"/>
        <color rgb="FF000000"/>
        <rFont val="Verdana"/>
        <family val="2"/>
      </rPr>
      <t xml:space="preserve"> i universitets- og høgskolesektoren og instituttsektoren. 2012–2022.</t>
    </r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</si>
  <si>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</si>
  <si>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</si>
  <si>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</si>
  <si>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</si>
  <si>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</si>
  <si>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</si>
  <si>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</si>
  <si>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</si>
  <si>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</si>
  <si>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</si>
  <si>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</si>
  <si>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Uoppgitt</t>
  </si>
  <si>
    <t>Mor eller far har grunnskoleutdanning</t>
  </si>
  <si>
    <t>Mor eller far har videregående utdanning</t>
  </si>
  <si>
    <t>Mor eller far har kort høyere utdanning</t>
  </si>
  <si>
    <t>Mor eller far har lang høyere utdanning</t>
  </si>
  <si>
    <r>
      <rPr>
        <vertAlign val="superscript"/>
        <sz val="11"/>
        <color rgb="FF162327"/>
        <rFont val="Open Sans"/>
        <family val="2"/>
      </rPr>
      <t>1</t>
    </r>
    <r>
      <rPr>
        <sz val="11"/>
        <color rgb="FF162327"/>
        <rFont val="Open Sans"/>
        <family val="2"/>
      </rPr>
      <t xml:space="preserve"> Lang høyere utdanning: Utdanning på universitets- og høgskolenivå med en varighet på mer enn 4 år. </t>
    </r>
  </si>
  <si>
    <t>Kort høyere utdanning: Utdanning på universitets- og høgskolenivå med en varighet på inntil 4 år.</t>
  </si>
  <si>
    <t>Referansetid:</t>
  </si>
  <si>
    <t>1.10.</t>
  </si>
  <si>
    <t>Offisiell statistikk</t>
  </si>
  <si>
    <t>Database:</t>
  </si>
  <si>
    <t>Ekstern PRODUKSJON</t>
  </si>
  <si>
    <t>Intern referansekode:</t>
  </si>
  <si>
    <t>ForskereFaglig</t>
  </si>
  <si>
    <r>
      <t>Figur 3.3a Søkere til universitets- og høgskoleutdanning i Norge etter kjønn. 2014–2023.</t>
    </r>
    <r>
      <rPr>
        <sz val="11"/>
        <color theme="1"/>
        <rFont val="Aptos Narrow"/>
        <family val="2"/>
        <scheme val="minor"/>
      </rPr>
      <t> </t>
    </r>
  </si>
  <si>
    <t>år</t>
  </si>
  <si>
    <t>Andel Kvinner</t>
  </si>
  <si>
    <t>2023</t>
  </si>
  <si>
    <t>2024</t>
  </si>
  <si>
    <t>Kilde: Samordna opptak</t>
  </si>
  <si>
    <t>Figur 3.3b</t>
  </si>
  <si>
    <t>Antall søkere med førstevalg til utdanningsområder. 2014-2024. </t>
  </si>
  <si>
    <t>Kolonne1</t>
  </si>
  <si>
    <t>Mediefag</t>
  </si>
  <si>
    <t>Helsefag</t>
  </si>
  <si>
    <t>Land- og havbruk</t>
  </si>
  <si>
    <t>Reiseliv</t>
  </si>
  <si>
    <t>Pedagogiske fag</t>
  </si>
  <si>
    <t>Økonomisk�administrative fag</t>
  </si>
  <si>
    <t>Samfunnsfag</t>
  </si>
  <si>
    <t>Informasjonsteknologi</t>
  </si>
  <si>
    <t>Historiefag</t>
  </si>
  <si>
    <t>Estetiske fag</t>
  </si>
  <si>
    <t>Teknologiske fag</t>
  </si>
  <si>
    <t>Språkfag</t>
  </si>
  <si>
    <t>Realfag</t>
  </si>
  <si>
    <t>Lærerutdanninger</t>
  </si>
  <si>
    <t>Idrettsfag</t>
  </si>
  <si>
    <t>Juridiske fag</t>
  </si>
  <si>
    <t>Figur 3.3c</t>
  </si>
  <si>
    <r>
      <t>Førstevalgsøkere til helsefagstudier. 2014</t>
    </r>
    <r>
      <rPr>
        <b/>
        <sz val="11"/>
        <color rgb="FF0078D4"/>
        <rFont val="Calibri"/>
        <family val="2"/>
      </rPr>
      <t>–-</t>
    </r>
    <r>
      <rPr>
        <b/>
        <sz val="11"/>
        <rFont val="Calibri"/>
        <family val="2"/>
      </rPr>
      <t>2024.</t>
    </r>
    <r>
      <rPr>
        <sz val="11"/>
        <rFont val="Calibri"/>
        <family val="2"/>
      </rPr>
      <t> </t>
    </r>
  </si>
  <si>
    <t>SYKEPL</t>
  </si>
  <si>
    <t>ODONT</t>
  </si>
  <si>
    <t>FYSIO</t>
  </si>
  <si>
    <t>BARNEVER</t>
  </si>
  <si>
    <t>AUDIO</t>
  </si>
  <si>
    <t>VETERIN</t>
  </si>
  <si>
    <t>ERGO</t>
  </si>
  <si>
    <t>MEDISIN</t>
  </si>
  <si>
    <t>VERNEPL</t>
  </si>
  <si>
    <t>FARMASI</t>
  </si>
  <si>
    <t>ANNET</t>
  </si>
  <si>
    <t>ORTOPEDI</t>
  </si>
  <si>
    <t>SOSIONOM</t>
  </si>
  <si>
    <t>ERNÆRING</t>
  </si>
  <si>
    <t>RESEPTAR</t>
  </si>
  <si>
    <t>RADIO</t>
  </si>
  <si>
    <t>BIOING</t>
  </si>
  <si>
    <t>Figur 3.3d</t>
  </si>
  <si>
    <t>Førstevalgsøkere til sykepleie, etter kjønn. 2014-–2024.</t>
  </si>
  <si>
    <t>Andel kvinner</t>
  </si>
  <si>
    <t>Figur 3.3e</t>
  </si>
  <si>
    <r>
      <t>Førstevalgsøkere til teknologiske studier. 2014</t>
    </r>
    <r>
      <rPr>
        <b/>
        <sz val="11"/>
        <color rgb="FF0078D4"/>
        <rFont val="Calibri"/>
        <family val="2"/>
      </rPr>
      <t>–-</t>
    </r>
    <r>
      <rPr>
        <b/>
        <sz val="11"/>
        <color theme="1"/>
        <rFont val="Calibri"/>
        <family val="2"/>
      </rPr>
      <t>2024.</t>
    </r>
  </si>
  <si>
    <t>SIVING</t>
  </si>
  <si>
    <t>INGENIØR</t>
  </si>
  <si>
    <t>ARKITEKT</t>
  </si>
  <si>
    <t>MARITIM</t>
  </si>
  <si>
    <t>Antall studenter i universitets- og høgskoleutdanning etter kjønn. 2000–2023.</t>
  </si>
  <si>
    <t>2002¹</t>
  </si>
  <si>
    <r>
      <rPr>
        <vertAlign val="superscript"/>
        <sz val="8"/>
        <rFont val="Aptos Narrow"/>
        <family val="2"/>
        <scheme val="minor"/>
      </rPr>
      <t>1</t>
    </r>
    <r>
      <rPr>
        <sz val="8"/>
        <rFont val="Aptos Narrow"/>
        <family val="2"/>
        <scheme val="minor"/>
      </rPr>
      <t xml:space="preserve"> Personer på doktorgradsprogram er ikke inkludert fra og med 2002. </t>
    </r>
  </si>
  <si>
    <t>Kilde: SSB, Utdanningsstatistikk</t>
  </si>
  <si>
    <t>Studenter på lavere og høyere nivå. 2014–2023.</t>
  </si>
  <si>
    <t>Lavere nivå</t>
  </si>
  <si>
    <t>Høyere nivå</t>
  </si>
  <si>
    <t>Andel høyere nivå (%)</t>
  </si>
  <si>
    <t>Begge kjønn</t>
  </si>
  <si>
    <t>Figur 3.3h</t>
  </si>
  <si>
    <t>Antall studenter ved de 10 største universitetene og høgskolene i Norge. 2018–2023.</t>
  </si>
  <si>
    <t>HINN</t>
  </si>
  <si>
    <t>Høgskolen i Innlandet</t>
  </si>
  <si>
    <t>HK</t>
  </si>
  <si>
    <t>Høyskolen Kristiania</t>
  </si>
  <si>
    <t>UIT</t>
  </si>
  <si>
    <t>UiT - Norges arktiske universitet</t>
  </si>
  <si>
    <t>HVL</t>
  </si>
  <si>
    <t>Høgskulen på Vestlandet</t>
  </si>
  <si>
    <t>USN</t>
  </si>
  <si>
    <t>Universitetet i Sørøst-Norge</t>
  </si>
  <si>
    <t>UIB</t>
  </si>
  <si>
    <t>Universitetet i Bergen</t>
  </si>
  <si>
    <t>BI</t>
  </si>
  <si>
    <t>Handelshøyskolen BI</t>
  </si>
  <si>
    <t>OsloMet</t>
  </si>
  <si>
    <t>OsloMet - storbyuniversitetet</t>
  </si>
  <si>
    <t>UiO</t>
  </si>
  <si>
    <t>Universitetet i Oslo</t>
  </si>
  <si>
    <t>NTNU</t>
  </si>
  <si>
    <t>Norges teknisk-naturvitenskapelige universitet</t>
  </si>
  <si>
    <t>Figur 3.3.i</t>
  </si>
  <si>
    <t>Antall  studenter i de største fagfeltene. 2000–2023.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</si>
  <si>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</si>
  <si>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</si>
  <si>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</si>
  <si>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</si>
  <si>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</si>
  <si>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</si>
  <si>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</si>
  <si>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</si>
  <si>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</si>
  <si>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2010</t>
  </si>
  <si>
    <t>2011</t>
  </si>
  <si>
    <t>Total</t>
  </si>
  <si>
    <t>Allmenne fag</t>
  </si>
  <si>
    <t>Humanistiske og estetiske fag</t>
  </si>
  <si>
    <t>Lærerutdanninger og utdanninger i pedagogikk</t>
  </si>
  <si>
    <t>Samfunnsfag og juridiske fag</t>
  </si>
  <si>
    <t>Økonomiske og administrative fag</t>
  </si>
  <si>
    <t>Naturvitenskapelige fag, håndverksfag og tekniske fag</t>
  </si>
  <si>
    <t>Helse-, sosial- og idrettsfag</t>
  </si>
  <si>
    <t>Primærnæringsfag</t>
  </si>
  <si>
    <t>Samferdsels- og sikkerhetsfag og andre servicefag</t>
  </si>
  <si>
    <t>Uoppgitt fagfelt</t>
  </si>
  <si>
    <t>relativ andel</t>
  </si>
  <si>
    <t>Figur 3.3j</t>
  </si>
  <si>
    <t>Antall studenter og kjønnsfordeling i helse-, sosial- og idrettsfag. 2000–2023.</t>
  </si>
  <si>
    <r>
      <t>Utvikling i antall studenter og kjønnsfordelingen i lærerutdanninger og utdanninger i pedagogikk. 2000–2023. Antall og prosent</t>
    </r>
    <r>
      <rPr>
        <sz val="11"/>
        <color theme="1"/>
        <rFont val="Calibri"/>
        <family val="2"/>
      </rPr>
      <t> </t>
    </r>
  </si>
  <si>
    <t>Figur 3.3l: Utvikling i antall studenter og kjønnsfordelingen i naturvitenskapelige fag, håndverksfag og tekniske fag. 2000–2023. Antall og prosent  </t>
  </si>
  <si>
    <t>Figur 3.3m</t>
  </si>
  <si>
    <t>Fullførte utdanninger ved universiteter og høgskoler i Norge, etter intervall (år) og  nivå</t>
  </si>
  <si>
    <t>Fra: https://www.ssb.no/statbank/sq/10100721</t>
  </si>
  <si>
    <t>Alle nivåer</t>
  </si>
  <si>
    <t>Forskerutdanning</t>
  </si>
  <si>
    <t>Fagfelt i alt</t>
  </si>
  <si>
    <t>1993-1994</t>
  </si>
  <si>
    <t>Fullførte utdanninger ved universiteter og høgskoler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</si>
  <si>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</si>
  <si>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</si>
  <si>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</si>
  <si>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</si>
  <si>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</si>
  <si>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</si>
  <si>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</si>
  <si>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</si>
  <si>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</si>
  <si>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</si>
  <si>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</si>
  <si>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</si>
  <si>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</si>
  <si>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</si>
  <si>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</si>
  <si>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</si>
  <si>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</si>
  <si>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</si>
  <si>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</si>
  <si>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</si>
  <si>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</si>
  <si>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</si>
  <si>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</si>
  <si>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</si>
  <si>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</si>
  <si>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</si>
  <si>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</si>
  <si>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</si>
  <si>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</si>
  <si>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nivå:</t>
  </si>
  <si>
    <t>Lavere nivå:</t>
  </si>
  <si>
    <t>Inkluderer fullførte grader med en varighet f.o.m. 2 år t.o.m 4 år.</t>
  </si>
  <si>
    <t>Høyere nivå:</t>
  </si>
  <si>
    <t>Inkluderer fullførte grader med en varighet på mer enn 4 år.</t>
  </si>
  <si>
    <t>Sist endret:</t>
  </si>
  <si>
    <t>Fullførte utdanninger ved universiteter og høgskoler:</t>
  </si>
  <si>
    <t>20240418 08:00</t>
  </si>
  <si>
    <t>Kilde:</t>
  </si>
  <si>
    <t>Statistisk sentralbyrå</t>
  </si>
  <si>
    <t>Kontakt:</t>
  </si>
  <si>
    <t>Beate Bartsch, Statistisk sentralbyrå</t>
  </si>
  <si>
    <t xml:space="preserve"> +47 408 11 496</t>
  </si>
  <si>
    <t>bba@ssb.no</t>
  </si>
  <si>
    <t>Øyvind Bolsgård, Statistisk sentralbyrå</t>
  </si>
  <si>
    <t xml:space="preserve"> +47 40 81 13 63</t>
  </si>
  <si>
    <t>obo@ssb.no</t>
  </si>
  <si>
    <t>Måleenhet:</t>
  </si>
  <si>
    <t>personer</t>
  </si>
  <si>
    <t>Målemetode:</t>
  </si>
  <si>
    <t>Forløp (periodesum)</t>
  </si>
  <si>
    <t>01.10.-30.09.</t>
  </si>
  <si>
    <t>03824</t>
  </si>
  <si>
    <t>FullfUtd</t>
  </si>
  <si>
    <t>Figur 3.3n</t>
  </si>
  <si>
    <t xml:space="preserve">Fullførte utdanninger ved universiteter og høgskoler i Norge, etter kjønn, fagfelt og intervall (år) </t>
  </si>
  <si>
    <t>.</t>
  </si>
  <si>
    <t>. = Ikke mulig å oppgi tall. Tall finnes ikke på dette tidspunktet fordi kategorien ikke var i bruk da tallene ble samlet inn.</t>
  </si>
  <si>
    <t>Jiaying Ye, Statistisk sentralbyrå</t>
  </si>
  <si>
    <t xml:space="preserve"> +47 45 73 50 43</t>
  </si>
  <si>
    <t>jiaying.ye@ssb.no</t>
  </si>
  <si>
    <t>Fullførte utdanninger ved universiteter og høgskoler i Norge, etter fagfelt, intervall (år), statistikkvariabel, kjønn og nivå</t>
  </si>
  <si>
    <t>https://www.ssb.no/statbank/sq/10102330</t>
  </si>
  <si>
    <t>-</t>
  </si>
  <si>
    <t>- = Null</t>
  </si>
  <si>
    <t>Figur 3.3p</t>
  </si>
  <si>
    <t>Fullførte utdanninger ved universiteter og høgskoler i Norge, etter intervall (år) og nivå</t>
  </si>
  <si>
    <t>https://www.ssb.no/statbank/sq/10102331</t>
  </si>
  <si>
    <t>Figur 3.3q</t>
  </si>
  <si>
    <t>Fullførte utdanninger ved universiteter og høgskoler i Norge, etter fagfelt, intervall (år) og nivå</t>
  </si>
  <si>
    <t>https://www.ssb.no/statbank/sq/10102359</t>
  </si>
  <si>
    <t xml:space="preserve">Figur 3.3r. Utreisende utvekslingsstudenter etter varighet og andel kvinner </t>
  </si>
  <si>
    <t>Utreisende utvekslingsstudenter - Tre måneder eller mer</t>
  </si>
  <si>
    <t>Utreisende utvekslingsstudenter - Mellom én og tre måneder</t>
  </si>
  <si>
    <t>Utreisende utvekslingsstudenter - Under én måned</t>
  </si>
  <si>
    <t>Utreisende utvekslingsstudenter - Totalt</t>
  </si>
  <si>
    <t>Utreisende utvekslingsstudenter - Kvinner</t>
  </si>
  <si>
    <t>Utreisende utvekslingsstudenter - Andel kvinner (%)</t>
  </si>
  <si>
    <t>Kilde: DBH</t>
  </si>
  <si>
    <t>https://dbh.hkdir.no/tall-og-statistikk/statistikk-meny/internasjonalisering/statistikk-side/17.1/param?visningId=136&amp;visKode=false&amp;admdebug=false&amp;columns=arstall&amp;hier=type%219%21landkode%219%21instkode%219%21progkode&amp;formel=328&amp;index=1&amp;sti=&amp;param=dep_id%3D1%219%21arstall%3D2023%218%212022%218%212021%218%212020%218%212019%218%212018%218%212017%218%212016%218%212015%218%212014%219%21nivakode%3Db3%218%21b4%218%21hk%218%21yu%218%21ar%218%21ln%218%21m2%218%21me%218%21mx%218%21hn%218%21m5%218%21pr&amp;binInst=1101</t>
  </si>
  <si>
    <t>INNREISENDE utvekslingsstudenter 2023:</t>
  </si>
  <si>
    <t>UTREISENDE utvekslingsstudenter 2023:</t>
  </si>
  <si>
    <t>Bachelor, treårig</t>
  </si>
  <si>
    <t>Bachelor, fireårig</t>
  </si>
  <si>
    <t>Årsstudium</t>
  </si>
  <si>
    <t>Lavere nivå (øvrige)</t>
  </si>
  <si>
    <t>Master, 2-årig</t>
  </si>
  <si>
    <t>Master, erfaringsbasert, 1,5-2 år</t>
  </si>
  <si>
    <t>Master, 1-1,5-årig-årig</t>
  </si>
  <si>
    <t>Høyere nivå (øvrige)</t>
  </si>
  <si>
    <t>Master, 5-årig</t>
  </si>
  <si>
    <t>Profesjonsstudium</t>
  </si>
  <si>
    <t>Figur 3.3t. Gradsstudenter fra Norge i utlandet. Studieårene 2013/14-2023/24</t>
  </si>
  <si>
    <t>Studieår</t>
  </si>
  <si>
    <t>Gradsstudenter, i alt</t>
  </si>
  <si>
    <t>Andel kvinner (%)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</si>
  <si>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</si>
  <si>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</si>
  <si>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</si>
  <si>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</si>
  <si>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</si>
  <si>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</si>
  <si>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</si>
  <si>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</si>
  <si>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</si>
  <si>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</si>
  <si>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Kilde: Lånekassen</t>
  </si>
  <si>
    <t>https://lanekassen.no/nb-NO/statistikk-og-analyse/statistikk/studenter-i-utlandet/#antall-norske-studenter-i-utlandet)</t>
  </si>
  <si>
    <r>
      <t>Figur 3.3t_1. Grads- og utvekslingsstudenter fra Norge i seks strategisk viktige samarbeidsland. Studieårene 2019/20-2023/24</t>
    </r>
    <r>
      <rPr>
        <b/>
        <vertAlign val="superscript"/>
        <sz val="12"/>
        <color theme="1"/>
        <rFont val="Aptos Narrow"/>
        <family val="2"/>
        <scheme val="minor"/>
      </rPr>
      <t>1</t>
    </r>
  </si>
  <si>
    <t>Gradsstudenter</t>
  </si>
  <si>
    <t xml:space="preserve">Utvekslingsstudenter </t>
  </si>
  <si>
    <t>Brasil</t>
  </si>
  <si>
    <t>India</t>
  </si>
  <si>
    <t>Japan</t>
  </si>
  <si>
    <t>Kina</t>
  </si>
  <si>
    <t>Sør-Afrika</t>
  </si>
  <si>
    <t>Sør-Korea</t>
  </si>
  <si>
    <t>Kilde gradsstudenter: Lånekassen</t>
  </si>
  <si>
    <t>Kilde utvekslingsstudenter: DBH</t>
  </si>
  <si>
    <t>https://dbh.hkdir.no/tall-og-statistikk/statistikk-meny/internasjonalisering/statistikk-side/17.1/param?visningId=136&amp;visKode=false&amp;admdebug=false&amp;columns=arstall&amp;hier=type%219%21landkode%219%21instkode%219%21progkode&amp;formel=327&amp;index=2 &amp;sti=Utreisende&amp;param=dep_id%3D1%219%21arstall%3D2023%218%212022%218%212021%218%212020%218%212019%219%21type%3DNORSK%219%21nivakode%3Db3%218%21b4%218%21hk%218%21yu%218%21ar%218%21ln%218%21m2%218%21me%218%21mx%218%21hn%218%21m5%218%21pr&amp;binInst=1101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</si>
  <si>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2019/20 refererer til studieåret 2019/20 for gradsstudentene, men kalenderåret 2019 for utvekslingsstudentene.</t>
    </r>
  </si>
  <si>
    <t>Figur 3.3u. Andel personer 25-64 år med universitets- og høgskoleutdanning som høyeste utdanningsnivå i OECD-land. 2023</t>
  </si>
  <si>
    <t>Kortere utdanning på universitets- og høgskolenivå</t>
  </si>
  <si>
    <t>Bachelornivå</t>
  </si>
  <si>
    <t>Masternivå</t>
  </si>
  <si>
    <t>Doktorgrad</t>
  </si>
  <si>
    <t>Universitets- og høgskoleutdanning, i alt</t>
  </si>
  <si>
    <r>
      <t>Canada</t>
    </r>
    <r>
      <rPr>
        <vertAlign val="superscript"/>
        <sz val="11"/>
        <color rgb="FF000000"/>
        <rFont val="Calibri"/>
        <family val="2"/>
      </rPr>
      <t>1</t>
    </r>
  </si>
  <si>
    <t/>
  </si>
  <si>
    <r>
      <t>Japan</t>
    </r>
    <r>
      <rPr>
        <vertAlign val="superscript"/>
        <sz val="11"/>
        <color rgb="FF000000"/>
        <rFont val="Calibri"/>
        <family val="2"/>
      </rPr>
      <t>2</t>
    </r>
  </si>
  <si>
    <t>Irland</t>
  </si>
  <si>
    <r>
      <t>Korea</t>
    </r>
    <r>
      <rPr>
        <vertAlign val="superscript"/>
        <sz val="11"/>
        <color rgb="FF000000"/>
        <rFont val="Calibri"/>
        <family val="2"/>
      </rPr>
      <t>1</t>
    </r>
  </si>
  <si>
    <t>Storbritannia</t>
  </si>
  <si>
    <t>Australia</t>
  </si>
  <si>
    <t>Luxembourg</t>
  </si>
  <si>
    <t>USA</t>
  </si>
  <si>
    <t>Israel</t>
  </si>
  <si>
    <t>Sverige</t>
  </si>
  <si>
    <r>
      <t>Norge</t>
    </r>
    <r>
      <rPr>
        <b/>
        <vertAlign val="superscript"/>
        <sz val="11"/>
        <color rgb="FF000000"/>
        <rFont val="Calibri"/>
        <family val="2"/>
      </rPr>
      <t>4</t>
    </r>
  </si>
  <si>
    <t>Litauen</t>
  </si>
  <si>
    <t>Sveits</t>
  </si>
  <si>
    <t>Belgia</t>
  </si>
  <si>
    <t>Island</t>
  </si>
  <si>
    <t>Nederland</t>
  </si>
  <si>
    <t>Danmark</t>
  </si>
  <si>
    <t>Finland</t>
  </si>
  <si>
    <t>Frankrike</t>
  </si>
  <si>
    <t>OECD-gjennomsnitt</t>
  </si>
  <si>
    <t>Estland</t>
  </si>
  <si>
    <t>New Zealand</t>
  </si>
  <si>
    <t>Spania</t>
  </si>
  <si>
    <t>Latvia</t>
  </si>
  <si>
    <t>Polen</t>
  </si>
  <si>
    <t>Østerrike</t>
  </si>
  <si>
    <t>Hellas</t>
  </si>
  <si>
    <t>Slovenia</t>
  </si>
  <si>
    <t>Tyskland</t>
  </si>
  <si>
    <r>
      <t>Chile</t>
    </r>
    <r>
      <rPr>
        <vertAlign val="superscript"/>
        <sz val="11"/>
        <color rgb="FF000000"/>
        <rFont val="Calibri"/>
        <family val="2"/>
      </rPr>
      <t>3</t>
    </r>
  </si>
  <si>
    <t>Portugal</t>
  </si>
  <si>
    <t>Ungarn</t>
  </si>
  <si>
    <r>
      <t>Colombia</t>
    </r>
    <r>
      <rPr>
        <vertAlign val="superscript"/>
        <sz val="11"/>
        <color rgb="FF000000"/>
        <rFont val="Calibri"/>
        <family val="2"/>
      </rPr>
      <t>2</t>
    </r>
  </si>
  <si>
    <t>Slovakia</t>
  </si>
  <si>
    <t>Tsjekkia</t>
  </si>
  <si>
    <t>Tyrkia</t>
  </si>
  <si>
    <t>Costa Rica</t>
  </si>
  <si>
    <t>Italia</t>
  </si>
  <si>
    <t>Mexico</t>
  </si>
  <si>
    <r>
      <rPr>
        <vertAlign val="superscript"/>
        <sz val="11"/>
        <color rgb="FF000000"/>
        <rFont val="Calibri"/>
        <family val="2"/>
      </rPr>
      <t>1</t>
    </r>
    <r>
      <rPr>
        <sz val="11"/>
        <color theme="1"/>
        <rFont val="Aptos Narrow"/>
        <family val="2"/>
        <scheme val="minor"/>
      </rPr>
      <t xml:space="preserve"> Andel med doktorgrad er inkludert i andel med høyeste utdanning på masternivå.</t>
    </r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</si>
  <si>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theme="1"/>
        <rFont val="Aptos Narrow"/>
        <family val="2"/>
        <scheme val="minor"/>
      </rPr>
      <t xml:space="preserve"> Andel med master- og doktorgrad er inkludert i andel med høyeste utdanning på bachelornivå.</t>
    </r>
  </si>
  <si>
    <r>
      <rPr>
        <vertAlign val="superscript"/>
        <sz val="11"/>
        <color rgb="FF000000"/>
        <rFont val="Calibri"/>
        <family val="2"/>
      </rPr>
      <t>3</t>
    </r>
    <r>
      <rPr>
        <sz val="11"/>
        <color theme="1"/>
        <rFont val="Aptos Narrow"/>
        <family val="2"/>
        <scheme val="minor"/>
      </rPr>
      <t xml:space="preserve"> Referanseår er 2022.</t>
    </r>
  </si>
  <si>
    <r>
      <rPr>
        <vertAlign val="super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 xml:space="preserve"> Personer med 2-årig fagskoleutdanning som høyeste utdanningsnivå er inkludert i tallene for Norge.</t>
    </r>
  </si>
  <si>
    <t>Kilde: OECD, Education at a Glance 2024 (tabell A1.1)</t>
  </si>
  <si>
    <t>Source: OECD/ILO/UIS (2024). For more information see Source section and Education at a Glance 2024 Sources, Methodologies and Technical Notes (https://doi.org/10.1787/e7d20315-en).</t>
  </si>
  <si>
    <t>Figur 3.4a Avlagte doktorgrader etter kjønn. Andel kvinner. 1980–2023.</t>
  </si>
  <si>
    <t>Antall</t>
  </si>
  <si>
    <t>Prosentandeler</t>
  </si>
  <si>
    <t>År</t>
  </si>
  <si>
    <t>Andel menn</t>
  </si>
  <si>
    <t>1980</t>
  </si>
  <si>
    <t>1990</t>
  </si>
  <si>
    <t>Figur 3.4b Avlagte doktorgrader etter fagområde og kjønn. 2023.</t>
  </si>
  <si>
    <t>Kvinner andel</t>
  </si>
  <si>
    <t>Menn andel</t>
  </si>
  <si>
    <t>Landbruksfag og veterinærmedisin</t>
  </si>
  <si>
    <t>Humaniora og kunstfag</t>
  </si>
  <si>
    <t>Matematikk og naturvitenskap</t>
  </si>
  <si>
    <t>Teknologi</t>
  </si>
  <si>
    <t>Samfunnsvitenskap</t>
  </si>
  <si>
    <t>Medisin og helsefag</t>
  </si>
  <si>
    <t>Figur 3.4c Avlagte doktorgrader etter fagområde. Andel kvinner. 2000–2023.</t>
  </si>
  <si>
    <t>Figur 3.4d Avlagte doktorgrader etter gradsgivende institusjon. 2019-2023.</t>
  </si>
  <si>
    <t>Institusjon</t>
  </si>
  <si>
    <t>Høgskoler</t>
  </si>
  <si>
    <t>Nord universitet</t>
  </si>
  <si>
    <t>Universitetet i Agder</t>
  </si>
  <si>
    <t>Universitetet i Stavanger</t>
  </si>
  <si>
    <t>NMBU</t>
  </si>
  <si>
    <t>Universitetet i Tromsø</t>
  </si>
  <si>
    <t>Sum</t>
  </si>
  <si>
    <t>Figur 3.4e Avlagte doktorgrader etter statsborgerskap på disputastidspunktet. 1990–2023.</t>
  </si>
  <si>
    <t>Norsk</t>
  </si>
  <si>
    <t>Ikke-norsk</t>
  </si>
  <si>
    <t>Andel utenlandske statsborgere</t>
  </si>
  <si>
    <t>1991</t>
  </si>
  <si>
    <t>1992</t>
  </si>
  <si>
    <t>1993</t>
  </si>
  <si>
    <t>1994</t>
  </si>
  <si>
    <t>1996</t>
  </si>
  <si>
    <t>1997</t>
  </si>
  <si>
    <t>1998</t>
  </si>
  <si>
    <t>Figur 3.4f Avlagte doktorgrader etter fagområde. Andel avlagt av utenlandske statsborgere. 2000-2023.</t>
  </si>
  <si>
    <t>Figur 3.4g Doktorgrader avlagt av utenlandske statsborgere etter region for statsborgerskap og kjønn. 2015-2023.</t>
  </si>
  <si>
    <t>Alle</t>
  </si>
  <si>
    <t>Prosentandel kvinner</t>
  </si>
  <si>
    <t>Prosentandel Menn</t>
  </si>
  <si>
    <t>Europa unntatt Norden</t>
  </si>
  <si>
    <t>Asia</t>
  </si>
  <si>
    <t>Afrika</t>
  </si>
  <si>
    <t>Norden</t>
  </si>
  <si>
    <t>Nord-Amerika</t>
  </si>
  <si>
    <t>Latin-Amerika og Karibia</t>
  </si>
  <si>
    <t>Oceania</t>
  </si>
  <si>
    <t>Figur 3.4h Doktorgrader avlagt av utenlandske statsborgere etter land for statsborgerskap og kjønn. 2015-2023.</t>
  </si>
  <si>
    <t>Land for statsborgerskap</t>
  </si>
  <si>
    <t>Tanzania</t>
  </si>
  <si>
    <t>Nepal</t>
  </si>
  <si>
    <t>Pakistan</t>
  </si>
  <si>
    <t>Russland</t>
  </si>
  <si>
    <t>Etiopia</t>
  </si>
  <si>
    <t>Iran</t>
  </si>
  <si>
    <t>Til sammen 140 nasjoner</t>
  </si>
  <si>
    <t>Figur 3.4i Doktorgrader avlagt av utenlandske statsborgere etter fagområde og kontinent for statsborgerskap. 2015-2023.</t>
  </si>
  <si>
    <t>Kontinent</t>
  </si>
  <si>
    <t>Europa (N=2877)</t>
  </si>
  <si>
    <t>N=2877</t>
  </si>
  <si>
    <t>Asia (N=1677)</t>
  </si>
  <si>
    <t>N=1677</t>
  </si>
  <si>
    <t>Afrika (N=624)</t>
  </si>
  <si>
    <t>N=624</t>
  </si>
  <si>
    <t>Amerika (N=448)</t>
  </si>
  <si>
    <t>N=448</t>
  </si>
  <si>
    <t>Alle (N=5626)</t>
  </si>
  <si>
    <t>N=5626</t>
  </si>
  <si>
    <t>38 doktorander fra Oceania inngår i Asia.</t>
  </si>
  <si>
    <r>
      <t>Dimensjonering av forskerutdanning i Norge. 1977-2023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>.</t>
    </r>
  </si>
  <si>
    <t>Antall stipendiater</t>
  </si>
  <si>
    <t>Doktorgradsavtaler</t>
  </si>
  <si>
    <t>Avlagte doktorgrader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</si>
  <si>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Antall doktorgradsavtaler gjelder for høstsemesteret, med unntak av 2023, hvor tallene er fra vårsemesteret.</t>
    </r>
  </si>
  <si>
    <t>Kilde: SSB, Forskerpersonale og DBH</t>
  </si>
  <si>
    <t>Dimensjonering av doktorgradsutdanningene i Norge etter fagområde. 2000-2023.</t>
  </si>
  <si>
    <t>Nærmere om utviklingen på 2000-tallet</t>
  </si>
  <si>
    <t>Humaniora</t>
  </si>
  <si>
    <t>Antall stipen-diater</t>
  </si>
  <si>
    <t>Doktor-grads-avtaler</t>
  </si>
  <si>
    <t>Avlagte doktor-grader</t>
  </si>
  <si>
    <t>MNT-fag, inkl. LBR</t>
  </si>
  <si>
    <t>Arbeidssted i 2022 for personer tatt opp på doktorgradsprogram 2005-2016 som har avlagt grad per 2022.</t>
  </si>
  <si>
    <t>Opptak 2005-2016</t>
  </si>
  <si>
    <t>Universiteter og høgskoler</t>
  </si>
  <si>
    <t>Offentlig administrasjon mv.</t>
  </si>
  <si>
    <t>Undervisning</t>
  </si>
  <si>
    <t>Helsetjenester</t>
  </si>
  <si>
    <t>Ukjent</t>
  </si>
  <si>
    <r>
      <t>Arbeidssted i 2022 for personer tatt opp på doktorgradsprogram 2005–2016 og som har avlagt grad per 2022, etter fagområde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>.</t>
    </r>
  </si>
  <si>
    <t>Antall av Fødselsnummer</t>
  </si>
  <si>
    <t>Fagområdet ny</t>
  </si>
  <si>
    <t>Næring/sektor2</t>
  </si>
  <si>
    <t>Utenfor akademia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</si>
  <si>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Matematikk og naturvitenskap inkluderer landbruks- og fiskerifag og veterinærmedisin</t>
    </r>
  </si>
  <si>
    <t>Arbeidssted i 2022 for personer tatt opp på doktorgradsprogram 2005-2016, antall år etter disputas</t>
  </si>
  <si>
    <t>Antall år etter disputas</t>
  </si>
  <si>
    <t>Næring/sektor</t>
  </si>
  <si>
    <t>0-1</t>
  </si>
  <si>
    <t>&gt;12 år</t>
  </si>
  <si>
    <t>Off.adm. mv.</t>
  </si>
  <si>
    <t>Akademia er summen av universiteter og høgskoler, instituttsektoren og helseforetak.</t>
  </si>
  <si>
    <t>Utenfor akademia er summen av helsetjenster, off. adm. mv, undervisning og andre næringer</t>
  </si>
  <si>
    <t>Forskerrekrutteringsmonitoren</t>
  </si>
  <si>
    <t xml:space="preserve">Næringslivet, </t>
  </si>
  <si>
    <t xml:space="preserve">Instituttsektoren, </t>
  </si>
  <si>
    <t xml:space="preserve">UoH-sektoren, </t>
  </si>
  <si>
    <t>Alle sektorer,</t>
  </si>
  <si>
    <t>FoU-personale og FoU-årsverk og FoU-årsverk per FoU-person i næringslivet etter foretakets næring og antall sysselsatte. 2022.</t>
  </si>
  <si>
    <t>Totalt FoU-personale</t>
  </si>
  <si>
    <t>FoU-årsverk per FoU-person</t>
  </si>
  <si>
    <t>5-9 sysselsatte</t>
  </si>
  <si>
    <t>10–19 sysselsatte</t>
  </si>
  <si>
    <t>20–49 sysselsatte</t>
  </si>
  <si>
    <t>50–99 sysselsatte</t>
  </si>
  <si>
    <t>100–199 sysselsatte</t>
  </si>
  <si>
    <t>200–499 sysselsatte</t>
  </si>
  <si>
    <t>500 sysselsatte og over</t>
  </si>
  <si>
    <r>
      <t>Studenter per faglig årsverk, publiseringspoeng per UFF-årsverk og antall årsverk med førstestillingskompetanse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etter institusjon. 2022.</t>
    </r>
  </si>
  <si>
    <t>Forholdstallet mellom studenter per faglige årsverk (x-aksen),  publiseringspoeng per UFF-stilling (y-aksen) og antall årsverk i  førstestilling (størrelsen på boblen) i 2023.</t>
  </si>
  <si>
    <t>2022-tall</t>
  </si>
  <si>
    <t>Lærested</t>
  </si>
  <si>
    <t>Studenter per faglig årsverk</t>
  </si>
  <si>
    <t>Publiseringspoeng per UFF-årsverk</t>
  </si>
  <si>
    <t>Førstestillingskompetanse</t>
  </si>
  <si>
    <t>Norges handelshøyskole</t>
  </si>
  <si>
    <t>Høgskolen i Østfold</t>
  </si>
  <si>
    <t>VID vitenskapelige høgskole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</si>
  <si>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9"/>
        <color theme="1"/>
        <rFont val="Verdana"/>
        <family val="2"/>
      </rPr>
      <t>Førstestillingskompetanse omfatter her stillingene professor, dosent, førsteamanuensis, førstelektor, forsker I, forsker II og postdoktor.</t>
    </r>
  </si>
  <si>
    <t>Landbruks-, fiskerifag og veterinærmedisin</t>
  </si>
  <si>
    <r>
      <t>Professorandel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ved norske universiteter. 2007-2023.</t>
    </r>
  </si>
  <si>
    <t>Universitetet i Tromsø - Norges arktiske universitet</t>
  </si>
  <si>
    <t>Norges miljø- og biovitenskapelige universitet</t>
  </si>
  <si>
    <t>OsloMet – storbyuniversitetet</t>
  </si>
  <si>
    <r>
      <rPr>
        <vertAlign val="superscript"/>
        <sz val="10"/>
        <color theme="1"/>
        <rFont val="Aptos Narrow"/>
        <family val="2"/>
        <scheme val="minor"/>
      </rPr>
      <t>1</t>
    </r>
    <r>
      <rPr>
        <sz val="10"/>
        <color theme="1"/>
        <rFont val="Aptos Narrow"/>
        <family val="2"/>
        <scheme val="minor"/>
      </rPr>
      <t>Professorandel er beregnet ved å dele antall årsverk i professorstilling, inkludert professor II, på antall faglige årsverk ekskl. stipendiater .</t>
    </r>
  </si>
  <si>
    <t>Aldersfordeling for professorer etter fagområde og kjønn. 2022.</t>
  </si>
  <si>
    <t>Under 40 år</t>
  </si>
  <si>
    <t>Matematikk, naturvitenskap og landbruksfag m.fl.</t>
  </si>
  <si>
    <t>Nye professorer og førsteamanuenser i perioden 2015-2018 etter hvor de hadde sin hovedstilling i 2015.</t>
  </si>
  <si>
    <t>Førsteamanuenser</t>
  </si>
  <si>
    <t>Professorer</t>
  </si>
  <si>
    <t>Andre norske
UoH-Institusjoner</t>
  </si>
  <si>
    <t>Egen institusjon</t>
  </si>
  <si>
    <t>Institutt-sektoren</t>
  </si>
  <si>
    <t>Offentlig sektor</t>
  </si>
  <si>
    <t>Utlandet/
ukjent</t>
  </si>
  <si>
    <t>Kilde: SSB, Forskerpersonale og A-ordningen</t>
  </si>
  <si>
    <t>Nye professorer og førsteamanuenser rekruttert fra egen institusjon i 2018 etter stilling i 2015.</t>
  </si>
  <si>
    <t>Førsteamanuensis</t>
  </si>
  <si>
    <t>Professor</t>
  </si>
  <si>
    <t>Dosent/førstelektor</t>
  </si>
  <si>
    <t>Annen stilling</t>
  </si>
  <si>
    <r>
      <t>Nye professorer i perioden 2015-2018 etter fagområde</t>
    </r>
    <r>
      <rPr>
        <b/>
        <vertAlign val="superscript"/>
        <sz val="12"/>
        <rFont val="Aptos Narrow"/>
        <family val="2"/>
        <scheme val="minor"/>
      </rPr>
      <t>1</t>
    </r>
    <r>
      <rPr>
        <b/>
        <sz val="12"/>
        <rFont val="Aptos Narrow"/>
        <family val="2"/>
        <scheme val="minor"/>
      </rPr>
      <t xml:space="preserve"> og hvor de hadde sin hovedstilling i 2015.</t>
    </r>
  </si>
  <si>
    <t>Humaniora
og kunstfag</t>
  </si>
  <si>
    <t>Samfunns-
vitenskap</t>
  </si>
  <si>
    <t>MNT</t>
  </si>
  <si>
    <t>Medisin og
helsefag</t>
  </si>
  <si>
    <t>Andre norske UoH-Institusjoner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</si>
  <si>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MNT omfatter her matematikk, naturvitenskap, teknologi og landbruks-, fiskerifag og veterinærmedisin.</t>
    </r>
  </si>
  <si>
    <r>
      <t>Nye førsteamanuenser i perioden 2015–2018 etter fagområde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og hvor de hadde sin hovedstilling i 2015.</t>
    </r>
  </si>
  <si>
    <t xml:space="preserve">Figur 1 Egne FoU-årsverk og innleide FoU-årsverk i næringslivet. 2022. </t>
  </si>
  <si>
    <t>2022, 10+syss</t>
  </si>
  <si>
    <t>Næring</t>
  </si>
  <si>
    <t>Egne FoU-årsverk (ansatte)</t>
  </si>
  <si>
    <t>Innleide FoU-årsverk</t>
  </si>
  <si>
    <t>Trykking, grafisk industri</t>
  </si>
  <si>
    <t>Beklednings-, lær- og lærvareindustri</t>
  </si>
  <si>
    <t>Annen forretningsmessig tj.yting</t>
  </si>
  <si>
    <t>Mineralproduktindustri</t>
  </si>
  <si>
    <t>Tekstilindustri</t>
  </si>
  <si>
    <t>Papir- og papirvareindustri</t>
  </si>
  <si>
    <t>Film- og TV-prod., musikkutgivelse, radio- og fjernsynskringkasting</t>
  </si>
  <si>
    <t>Gummivare- og plastindustri</t>
  </si>
  <si>
    <t>Farmasøytisk industri</t>
  </si>
  <si>
    <t>Trelast- og trevareindustri</t>
  </si>
  <si>
    <t>Transportmiddelindustri ellers</t>
  </si>
  <si>
    <t>Møbelindustri</t>
  </si>
  <si>
    <t>Annen faglig/vit.skap./tekn. virks.</t>
  </si>
  <si>
    <t>Vann, avløp, renovasjon</t>
  </si>
  <si>
    <t>Maskinreparasjon og -installasjon</t>
  </si>
  <si>
    <t>Metallvareindustri</t>
  </si>
  <si>
    <t>Motorkjøretøyindustri</t>
  </si>
  <si>
    <t>Fiske, fangst og akvakultur</t>
  </si>
  <si>
    <t>Næringsmiddel- og drikkevareindustri</t>
  </si>
  <si>
    <t>Hovedkontortjen. og adm. rådgivning</t>
  </si>
  <si>
    <t>Metallindustri</t>
  </si>
  <si>
    <t>Bygge- og anleggsvirksomhet</t>
  </si>
  <si>
    <t>Petroleums-, kullvare- og kjemisk industri</t>
  </si>
  <si>
    <t>Kraftforsyning</t>
  </si>
  <si>
    <t>Annen industri</t>
  </si>
  <si>
    <t>Telekommunikasjon</t>
  </si>
  <si>
    <t>Elektroteknisk industri</t>
  </si>
  <si>
    <t>Transport og lagring</t>
  </si>
  <si>
    <t>Maskinindustri</t>
  </si>
  <si>
    <t>Utvinning av råolje og naturgass og utvinningstjenester</t>
  </si>
  <si>
    <t>Agentur- og engroshandel</t>
  </si>
  <si>
    <t>Forskning og utviklingsarbeid</t>
  </si>
  <si>
    <t>Informasjonstjenester</t>
  </si>
  <si>
    <t>Data- og elektronisk industri</t>
  </si>
  <si>
    <t>Arkitekter og tekniske konsulenter</t>
  </si>
  <si>
    <t>Forlagsvirksomhet (inkl. utgivelse av programvare)</t>
  </si>
  <si>
    <t>Finansiering og forsikring</t>
  </si>
  <si>
    <t>IT-tjenester</t>
  </si>
  <si>
    <t>1 Foretak med minst 10 sysselsatte. Virksomhetsfordelte tall.</t>
  </si>
  <si>
    <t>Figur 2 Egne FoU-årsverk og innleide FoU-årsverk i næringslivet etter sysselsettingsgruppe. 2022.</t>
  </si>
  <si>
    <t>Sysselsettingsgruppe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</si>
  <si>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</si>
  <si>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</si>
  <si>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</si>
  <si>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</si>
  <si>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</si>
  <si>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</si>
  <si>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Figur 3 Gjennomsnittlige utgifter for egne FoU-årsverk og innleide FoU-årsverk etter sysselsettingsgruppe. 2022.</t>
  </si>
  <si>
    <t>Lønnsutgifter per FoU-årsverk</t>
  </si>
  <si>
    <t>Utgifter per innleid FoU-årsverk</t>
  </si>
  <si>
    <t>Figur 4 Innleide FoU-årsverk og antall foretak med og uten innleid FoU-personale etter sysselsettingsgruppe i 2022.</t>
  </si>
  <si>
    <t>Innleide FoU-årsverk totalt</t>
  </si>
  <si>
    <t>Antall foretak med både eget og  innleid FoU-personale</t>
  </si>
  <si>
    <t>Antall foretak med kun eget FoU-personale</t>
  </si>
  <si>
    <t>Antall
foretak
med
egenutført
FoU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</si>
</sst>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\ %"/>
    <numFmt numFmtId="168" formatCode="0.0"/>
  </numFmts>
  <fonts count="6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53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404040"/>
      <name val="Verdana"/>
      <family val="2"/>
    </font>
    <font>
      <b/>
      <sz val="10"/>
      <color rgb="FF000000"/>
      <name val="Verdana"/>
      <family val="2"/>
    </font>
    <font>
      <vertAlign val="superscript"/>
      <sz val="11"/>
      <color theme="1"/>
      <name val="Aptos Narrow"/>
      <family val="2"/>
      <scheme val="minor"/>
    </font>
    <font>
      <b/>
      <vertAlign val="superscript"/>
      <sz val="11"/>
      <color theme="1"/>
      <name val="Calibri"/>
      <family val="2"/>
    </font>
    <font>
      <sz val="9"/>
      <color theme="1"/>
      <name val="Verdana"/>
      <family val="2"/>
    </font>
    <font>
      <sz val="12"/>
      <color theme="1"/>
      <name val="Aptos Narrow"/>
      <family val="2"/>
      <scheme val="minor"/>
    </font>
    <font>
      <b/>
      <i/>
      <sz val="10"/>
      <color rgb="FF404040"/>
      <name val="Verdana"/>
      <family val="2"/>
    </font>
    <font>
      <b/>
      <i/>
      <vertAlign val="superscript"/>
      <sz val="8"/>
      <color rgb="FF404040"/>
      <name val="Verdana"/>
      <family val="2"/>
    </font>
    <font>
      <b/>
      <sz val="12"/>
      <name val="Aptos Narrow"/>
      <family val="2"/>
      <scheme val="minor"/>
    </font>
    <font>
      <b/>
      <vertAlign val="superscript"/>
      <sz val="12"/>
      <name val="Aptos Narrow"/>
      <family val="2"/>
      <scheme val="minor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vertAlign val="superscript"/>
      <sz val="10"/>
      <color rgb="FF000000"/>
      <name val="Verdana"/>
      <family val="2"/>
    </font>
    <font>
      <sz val="11"/>
      <color rgb="FF162327"/>
      <name val="Open Sans"/>
      <family val="2"/>
    </font>
    <font>
      <vertAlign val="superscript"/>
      <sz val="11"/>
      <color rgb="FF162327"/>
      <name val="Open Sans"/>
      <family val="2"/>
    </font>
    <font>
      <sz val="9"/>
      <color rgb="FF000000"/>
      <name val="Tahoma"/>
      <family val="2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vertAlign val="superscript"/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8"/>
      <color theme="1"/>
      <name val="Times New Roman"/>
      <family val="1"/>
    </font>
    <font>
      <sz val="11"/>
      <color theme="10"/>
      <name val="Calibri"/>
      <family val="2"/>
    </font>
    <font>
      <sz val="11"/>
      <color rgb="FF1F1F1F"/>
      <name val="Calibri"/>
      <family val="2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78D4"/>
      <name val="Calibri"/>
      <family val="2"/>
    </font>
    <font>
      <vertAlign val="superscript"/>
      <sz val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vertAlign val="superscript"/>
      <sz val="12"/>
      <color theme="1"/>
      <name val="Aptos Narrow"/>
      <family val="2"/>
      <scheme val="minor"/>
    </font>
    <font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indexed="8"/>
      <name val="Arial"/>
      <family val="2"/>
    </font>
    <font>
      <b/>
      <sz val="9"/>
      <color rgb="FF000000"/>
      <name val="Albany AMT"/>
    </font>
    <font>
      <b/>
      <sz val="9"/>
      <color rgb="FF000000"/>
      <name val="Albany AM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rgb="FFDCE6F1"/>
        <bgColor rgb="FFDCE6F1"/>
      </patternFill>
    </fill>
    <fill>
      <patternFill patternType="solid">
        <fgColor theme="0"/>
        <bgColor rgb="FF000000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/>
    <xf numFmtId="0" fontId="8" fillId="0" borderId="0">
      <alignment horizontal="left"/>
    </xf>
    <xf numFmtId="0" fontId="10" fillId="0" borderId="4">
      <alignment horizontal="right" vertical="center"/>
    </xf>
    <xf numFmtId="0" fontId="3" fillId="0" borderId="5">
      <alignment vertical="center"/>
    </xf>
    <xf numFmtId="0" fontId="11" fillId="0" borderId="0"/>
    <xf numFmtId="0" fontId="12" fillId="0" borderId="0"/>
    <xf numFmtId="0" fontId="13" fillId="0" borderId="0"/>
    <xf numFmtId="0" fontId="23" fillId="0" borderId="0"/>
    <xf numFmtId="0" fontId="15" fillId="0" borderId="0" applyBorder="0"/>
    <xf numFmtId="0" fontId="40" fillId="0" borderId="0" applyNumberFormat="0" applyFill="0" applyBorder="0" applyAlignment="0" applyProtection="0"/>
    <xf numFmtId="0" fontId="12" fillId="0" borderId="0"/>
    <xf numFmtId="0" fontId="3" fillId="0" borderId="0"/>
    <xf numFmtId="0" fontId="12" fillId="0" borderId="0"/>
    <xf numFmtId="0" fontId="3" fillId="0" borderId="0"/>
  </cellStyleXfs>
  <cellXfs count="240">
    <xf numFmtId="0" fontId="0" fillId="0" borderId="0" xfId="0"/>
    <xf numFmtId="0" fontId="4" fillId="0" borderId="0" xfId="3" quotePrefix="1" applyFont="1" applyFill="1" applyAlignment="1">
      <alignment horizontal="right"/>
    </xf>
    <xf numFmtId="0" fontId="4" fillId="0" borderId="0" xfId="3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vertical="top" wrapText="1"/>
    </xf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0" xfId="0" applyNumberFormat="1"/>
    <xf numFmtId="3" fontId="5" fillId="0" borderId="0" xfId="0" applyNumberFormat="1" applyFont="1"/>
    <xf numFmtId="3" fontId="0" fillId="0" borderId="0" xfId="0" applyNumberFormat="1"/>
    <xf numFmtId="166" fontId="0" fillId="0" borderId="0" xfId="0" applyNumberFormat="1"/>
    <xf numFmtId="0" fontId="5" fillId="0" borderId="0" xfId="0" applyFont="1" applyAlignment="1">
      <alignment horizontal="right"/>
    </xf>
    <xf numFmtId="1" fontId="0" fillId="0" borderId="0" xfId="0" applyNumberFormat="1"/>
    <xf numFmtId="0" fontId="6" fillId="0" borderId="1" xfId="0" applyFont="1" applyBorder="1"/>
    <xf numFmtId="0" fontId="6" fillId="0" borderId="2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65" fontId="6" fillId="0" borderId="3" xfId="1" applyNumberFormat="1" applyFont="1" applyBorder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9" fontId="6" fillId="0" borderId="0" xfId="2" applyFont="1" applyAlignment="1">
      <alignment horizontal="right" vertical="top"/>
    </xf>
    <xf numFmtId="9" fontId="0" fillId="0" borderId="0" xfId="2" applyFont="1"/>
    <xf numFmtId="167" fontId="0" fillId="0" borderId="0" xfId="2" applyNumberFormat="1" applyFont="1"/>
    <xf numFmtId="0" fontId="7" fillId="0" borderId="0" xfId="0" applyFont="1" applyAlignment="1">
      <alignment horizontal="left" vertical="top"/>
    </xf>
    <xf numFmtId="165" fontId="7" fillId="0" borderId="3" xfId="1" applyNumberFormat="1" applyFont="1" applyBorder="1" applyAlignment="1">
      <alignment horizontal="right" vertical="top"/>
    </xf>
    <xf numFmtId="165" fontId="7" fillId="0" borderId="0" xfId="1" applyNumberFormat="1" applyFont="1" applyAlignment="1">
      <alignment horizontal="right" vertical="top"/>
    </xf>
    <xf numFmtId="9" fontId="7" fillId="0" borderId="0" xfId="2" applyFont="1" applyAlignment="1">
      <alignment horizontal="right" vertical="top"/>
    </xf>
    <xf numFmtId="0" fontId="2" fillId="0" borderId="0" xfId="0" applyFont="1"/>
    <xf numFmtId="0" fontId="8" fillId="3" borderId="0" xfId="4" applyFill="1">
      <alignment horizontal="left"/>
    </xf>
    <xf numFmtId="0" fontId="0" fillId="3" borderId="0" xfId="0" applyFill="1"/>
    <xf numFmtId="3" fontId="0" fillId="3" borderId="0" xfId="0" applyNumberFormat="1" applyFill="1"/>
    <xf numFmtId="0" fontId="9" fillId="3" borderId="0" xfId="0" applyFont="1" applyFill="1"/>
    <xf numFmtId="0" fontId="10" fillId="3" borderId="0" xfId="5" applyFill="1" applyBorder="1">
      <alignment horizontal="right" vertical="center"/>
    </xf>
    <xf numFmtId="0" fontId="10" fillId="3" borderId="0" xfId="5" applyFill="1" applyBorder="1" applyAlignment="1">
      <alignment horizontal="left"/>
    </xf>
    <xf numFmtId="0" fontId="10" fillId="3" borderId="6" xfId="5" applyFill="1" applyBorder="1" applyAlignment="1">
      <alignment vertical="center"/>
    </xf>
    <xf numFmtId="0" fontId="3" fillId="4" borderId="8" xfId="6" applyFill="1" applyBorder="1" applyAlignment="1">
      <alignment horizontal="left" vertical="center"/>
    </xf>
    <xf numFmtId="3" fontId="3" fillId="4" borderId="8" xfId="6" applyNumberFormat="1" applyFill="1" applyBorder="1">
      <alignment vertical="center"/>
    </xf>
    <xf numFmtId="3" fontId="3" fillId="4" borderId="0" xfId="6" applyNumberFormat="1" applyFill="1" applyBorder="1">
      <alignment vertical="center"/>
    </xf>
    <xf numFmtId="0" fontId="3" fillId="4" borderId="8" xfId="6" quotePrefix="1" applyFill="1" applyBorder="1" applyAlignment="1">
      <alignment horizontal="left" vertical="center"/>
    </xf>
    <xf numFmtId="3" fontId="3" fillId="4" borderId="8" xfId="6" applyNumberFormat="1" applyFill="1" applyBorder="1" applyAlignment="1">
      <alignment horizontal="right" vertical="center"/>
    </xf>
    <xf numFmtId="0" fontId="10" fillId="3" borderId="6" xfId="5" applyFill="1" applyBorder="1" applyAlignment="1">
      <alignment horizontal="center" vertical="center"/>
    </xf>
    <xf numFmtId="0" fontId="3" fillId="3" borderId="5" xfId="6" applyFill="1" applyAlignment="1">
      <alignment horizontal="left" vertical="center"/>
    </xf>
    <xf numFmtId="0" fontId="3" fillId="3" borderId="5" xfId="6" quotePrefix="1" applyFill="1" applyAlignment="1">
      <alignment horizontal="left" vertical="center"/>
    </xf>
    <xf numFmtId="0" fontId="3" fillId="3" borderId="0" xfId="6" quotePrefix="1" applyFill="1" applyBorder="1" applyAlignment="1">
      <alignment horizontal="left" vertical="center"/>
    </xf>
    <xf numFmtId="3" fontId="3" fillId="4" borderId="9" xfId="6" applyNumberFormat="1" applyFill="1" applyBorder="1">
      <alignment vertical="center"/>
    </xf>
    <xf numFmtId="0" fontId="3" fillId="3" borderId="8" xfId="6" quotePrefix="1" applyFill="1" applyBorder="1" applyAlignment="1">
      <alignment horizontal="left" vertical="center"/>
    </xf>
    <xf numFmtId="0" fontId="3" fillId="0" borderId="8" xfId="6" quotePrefix="1" applyBorder="1" applyAlignment="1">
      <alignment horizontal="left" vertical="center"/>
    </xf>
    <xf numFmtId="0" fontId="14" fillId="5" borderId="10" xfId="0" applyFont="1" applyFill="1" applyBorder="1"/>
    <xf numFmtId="0" fontId="14" fillId="5" borderId="0" xfId="0" applyFont="1" applyFill="1"/>
    <xf numFmtId="0" fontId="0" fillId="0" borderId="0" xfId="0" applyAlignment="1">
      <alignment wrapText="1"/>
    </xf>
    <xf numFmtId="0" fontId="15" fillId="0" borderId="0" xfId="0" applyFont="1"/>
    <xf numFmtId="0" fontId="14" fillId="5" borderId="11" xfId="0" applyFont="1" applyFill="1" applyBorder="1"/>
    <xf numFmtId="0" fontId="16" fillId="0" borderId="0" xfId="0" applyFont="1"/>
    <xf numFmtId="0" fontId="17" fillId="0" borderId="0" xfId="0" applyFont="1"/>
    <xf numFmtId="0" fontId="10" fillId="3" borderId="0" xfId="5" applyFill="1" applyBorder="1" applyAlignment="1">
      <alignment horizontal="left" vertical="center" wrapText="1"/>
    </xf>
    <xf numFmtId="0" fontId="18" fillId="0" borderId="0" xfId="0" applyFont="1" applyAlignment="1">
      <alignment horizontal="justify" vertical="center"/>
    </xf>
    <xf numFmtId="3" fontId="19" fillId="4" borderId="12" xfId="0" applyNumberFormat="1" applyFont="1" applyFill="1" applyBorder="1"/>
    <xf numFmtId="0" fontId="0" fillId="0" borderId="0" xfId="0" quotePrefix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23" fillId="0" borderId="0" xfId="10"/>
    <xf numFmtId="1" fontId="23" fillId="0" borderId="0" xfId="10" applyNumberFormat="1"/>
    <xf numFmtId="167" fontId="23" fillId="0" borderId="0" xfId="2" applyNumberFormat="1" applyFont="1"/>
    <xf numFmtId="0" fontId="3" fillId="0" borderId="3" xfId="0" applyFont="1" applyBorder="1"/>
    <xf numFmtId="0" fontId="3" fillId="0" borderId="0" xfId="0" applyFont="1"/>
    <xf numFmtId="0" fontId="3" fillId="0" borderId="13" xfId="0" applyFont="1" applyBorder="1"/>
    <xf numFmtId="0" fontId="3" fillId="0" borderId="14" xfId="0" applyFont="1" applyBorder="1"/>
    <xf numFmtId="0" fontId="24" fillId="0" borderId="0" xfId="10" applyFont="1"/>
    <xf numFmtId="0" fontId="14" fillId="6" borderId="15" xfId="0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14" fillId="6" borderId="16" xfId="0" applyFont="1" applyFill="1" applyBorder="1" applyAlignment="1">
      <alignment horizontal="left"/>
    </xf>
    <xf numFmtId="0" fontId="26" fillId="0" borderId="0" xfId="0" applyFont="1"/>
    <xf numFmtId="0" fontId="14" fillId="6" borderId="15" xfId="0" applyFont="1" applyFill="1" applyBorder="1" applyAlignment="1">
      <alignment wrapText="1"/>
    </xf>
    <xf numFmtId="0" fontId="0" fillId="0" borderId="0" xfId="0" applyAlignment="1">
      <alignment horizontal="right"/>
    </xf>
    <xf numFmtId="0" fontId="14" fillId="5" borderId="0" xfId="0" applyFont="1" applyFill="1" applyAlignment="1">
      <alignment horizontal="left" wrapText="1"/>
    </xf>
    <xf numFmtId="0" fontId="14" fillId="5" borderId="10" xfId="0" applyFont="1" applyFill="1" applyBorder="1" applyAlignment="1">
      <alignment horizontal="left" wrapText="1"/>
    </xf>
    <xf numFmtId="0" fontId="28" fillId="0" borderId="0" xfId="10" applyFont="1"/>
    <xf numFmtId="168" fontId="23" fillId="0" borderId="0" xfId="10" applyNumberFormat="1"/>
    <xf numFmtId="0" fontId="0" fillId="3" borderId="17" xfId="0" applyFill="1" applyBorder="1"/>
    <xf numFmtId="0" fontId="0" fillId="3" borderId="17" xfId="0" applyFill="1" applyBorder="1" applyAlignment="1">
      <alignment wrapText="1"/>
    </xf>
    <xf numFmtId="0" fontId="10" fillId="3" borderId="7" xfId="5" applyFill="1" applyBorder="1" applyAlignment="1">
      <alignment horizontal="left"/>
    </xf>
    <xf numFmtId="0" fontId="10" fillId="3" borderId="0" xfId="5" applyFill="1" applyBorder="1" applyAlignment="1">
      <alignment vertical="center"/>
    </xf>
    <xf numFmtId="0" fontId="10" fillId="3" borderId="6" xfId="5" quotePrefix="1" applyFill="1" applyBorder="1" applyAlignment="1">
      <alignment horizontal="center" vertical="center"/>
    </xf>
    <xf numFmtId="3" fontId="3" fillId="3" borderId="5" xfId="6" applyNumberFormat="1" applyFill="1">
      <alignment vertical="center"/>
    </xf>
    <xf numFmtId="3" fontId="3" fillId="3" borderId="0" xfId="6" applyNumberFormat="1" applyFill="1" applyBorder="1">
      <alignment vertical="center"/>
    </xf>
    <xf numFmtId="3" fontId="3" fillId="2" borderId="5" xfId="6" applyNumberFormat="1" applyFill="1">
      <alignment vertical="center"/>
    </xf>
    <xf numFmtId="3" fontId="3" fillId="3" borderId="18" xfId="6" applyNumberFormat="1" applyFill="1" applyBorder="1">
      <alignment vertical="center"/>
    </xf>
    <xf numFmtId="3" fontId="3" fillId="0" borderId="5" xfId="6" applyNumberFormat="1">
      <alignment vertical="center"/>
    </xf>
    <xf numFmtId="3" fontId="3" fillId="0" borderId="5" xfId="6" applyNumberFormat="1" applyAlignment="1">
      <alignment horizontal="right" vertical="center"/>
    </xf>
    <xf numFmtId="3" fontId="3" fillId="7" borderId="8" xfId="6" quotePrefix="1" applyNumberFormat="1" applyFill="1" applyBorder="1" applyAlignment="1">
      <alignment horizontal="right" vertical="center"/>
    </xf>
    <xf numFmtId="3" fontId="31" fillId="2" borderId="5" xfId="6" applyNumberFormat="1" applyFont="1" applyFill="1">
      <alignment vertical="center"/>
    </xf>
    <xf numFmtId="0" fontId="0" fillId="0" borderId="19" xfId="0" applyBorder="1"/>
    <xf numFmtId="0" fontId="0" fillId="0" borderId="20" xfId="0" applyBorder="1"/>
    <xf numFmtId="3" fontId="0" fillId="0" borderId="20" xfId="0" applyNumberFormat="1" applyBorder="1"/>
    <xf numFmtId="9" fontId="0" fillId="0" borderId="0" xfId="2" applyFont="1" applyBorder="1"/>
    <xf numFmtId="3" fontId="0" fillId="0" borderId="19" xfId="0" applyNumberFormat="1" applyBorder="1"/>
    <xf numFmtId="0" fontId="0" fillId="0" borderId="14" xfId="0" applyBorder="1"/>
    <xf numFmtId="3" fontId="0" fillId="0" borderId="14" xfId="0" applyNumberFormat="1" applyBorder="1"/>
    <xf numFmtId="3" fontId="0" fillId="0" borderId="21" xfId="0" applyNumberFormat="1" applyBorder="1"/>
    <xf numFmtId="0" fontId="15" fillId="0" borderId="0" xfId="0" applyFont="1" applyAlignment="1">
      <alignment wrapText="1"/>
    </xf>
    <xf numFmtId="0" fontId="24" fillId="0" borderId="0" xfId="11" applyFont="1" applyAlignment="1">
      <alignment horizontal="justify" vertical="center"/>
    </xf>
    <xf numFmtId="0" fontId="19" fillId="0" borderId="0" xfId="11" applyFont="1"/>
    <xf numFmtId="0" fontId="15" fillId="0" borderId="0" xfId="11"/>
    <xf numFmtId="0" fontId="14" fillId="0" borderId="0" xfId="11" applyFont="1"/>
    <xf numFmtId="1" fontId="15" fillId="0" borderId="0" xfId="11" applyNumberFormat="1"/>
    <xf numFmtId="0" fontId="33" fillId="0" borderId="0" xfId="11" applyFont="1"/>
    <xf numFmtId="0" fontId="14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0" xfId="0" applyAlignment="1">
      <alignment vertical="top" wrapText="1"/>
    </xf>
    <xf numFmtId="0" fontId="41" fillId="0" borderId="0" xfId="0" applyFont="1"/>
    <xf numFmtId="0" fontId="42" fillId="0" borderId="0" xfId="12" applyFont="1"/>
    <xf numFmtId="0" fontId="43" fillId="0" borderId="0" xfId="0" applyFont="1"/>
    <xf numFmtId="0" fontId="44" fillId="2" borderId="0" xfId="0" applyFont="1" applyFill="1"/>
    <xf numFmtId="0" fontId="44" fillId="0" borderId="0" xfId="0" applyFont="1"/>
    <xf numFmtId="0" fontId="45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14" xfId="0" applyFont="1" applyBorder="1" applyAlignment="1">
      <alignment wrapText="1"/>
    </xf>
    <xf numFmtId="0" fontId="16" fillId="0" borderId="14" xfId="0" applyFont="1" applyBorder="1"/>
    <xf numFmtId="0" fontId="16" fillId="0" borderId="1" xfId="0" applyFont="1" applyBorder="1" applyAlignment="1">
      <alignment wrapText="1"/>
    </xf>
    <xf numFmtId="0" fontId="46" fillId="0" borderId="14" xfId="12" applyFont="1" applyFill="1" applyBorder="1"/>
    <xf numFmtId="0" fontId="16" fillId="0" borderId="1" xfId="0" applyFont="1" applyBorder="1"/>
    <xf numFmtId="166" fontId="17" fillId="0" borderId="0" xfId="1" applyNumberFormat="1" applyFont="1"/>
    <xf numFmtId="0" fontId="42" fillId="0" borderId="0" xfId="12" applyFont="1" applyFill="1" applyBorder="1"/>
    <xf numFmtId="0" fontId="42" fillId="0" borderId="20" xfId="12" applyFont="1" applyFill="1" applyBorder="1"/>
    <xf numFmtId="0" fontId="42" fillId="0" borderId="0" xfId="12" applyFont="1" applyBorder="1"/>
    <xf numFmtId="0" fontId="42" fillId="0" borderId="14" xfId="12" applyFont="1" applyBorder="1"/>
    <xf numFmtId="0" fontId="47" fillId="0" borderId="0" xfId="0" applyFont="1"/>
    <xf numFmtId="0" fontId="16" fillId="0" borderId="0" xfId="0" applyFont="1" applyAlignment="1">
      <alignment vertical="center"/>
    </xf>
    <xf numFmtId="0" fontId="40" fillId="0" borderId="0" xfId="12" applyFill="1" applyBorder="1"/>
    <xf numFmtId="0" fontId="44" fillId="0" borderId="20" xfId="0" applyFont="1" applyBorder="1"/>
    <xf numFmtId="49" fontId="16" fillId="0" borderId="0" xfId="0" applyNumberFormat="1" applyFont="1" applyAlignment="1">
      <alignment vertical="center"/>
    </xf>
    <xf numFmtId="0" fontId="42" fillId="0" borderId="14" xfId="12" applyFont="1" applyFill="1" applyBorder="1"/>
    <xf numFmtId="0" fontId="15" fillId="0" borderId="14" xfId="11" applyBorder="1" applyAlignment="1">
      <alignment horizontal="left"/>
    </xf>
    <xf numFmtId="0" fontId="17" fillId="0" borderId="14" xfId="0" applyFont="1" applyBorder="1"/>
    <xf numFmtId="0" fontId="0" fillId="0" borderId="0" xfId="0" applyAlignment="1">
      <alignment horizontal="left"/>
    </xf>
    <xf numFmtId="0" fontId="10" fillId="0" borderId="0" xfId="0" applyFont="1"/>
    <xf numFmtId="168" fontId="0" fillId="0" borderId="0" xfId="0" applyNumberFormat="1"/>
    <xf numFmtId="0" fontId="4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9" fontId="16" fillId="0" borderId="0" xfId="2" applyFont="1"/>
    <xf numFmtId="9" fontId="5" fillId="0" borderId="0" xfId="0" applyNumberFormat="1" applyFont="1"/>
    <xf numFmtId="9" fontId="10" fillId="0" borderId="0" xfId="0" applyNumberFormat="1" applyFont="1"/>
    <xf numFmtId="0" fontId="6" fillId="0" borderId="0" xfId="0" applyFont="1"/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9" fontId="48" fillId="0" borderId="0" xfId="13" applyNumberFormat="1" applyFont="1" applyAlignment="1">
      <alignment vertical="center"/>
    </xf>
    <xf numFmtId="38" fontId="0" fillId="0" borderId="0" xfId="0" applyNumberFormat="1"/>
    <xf numFmtId="0" fontId="49" fillId="0" borderId="0" xfId="0" applyFont="1"/>
    <xf numFmtId="0" fontId="41" fillId="0" borderId="0" xfId="0" applyFont="1" applyAlignment="1">
      <alignment horizontal="left" vertical="center"/>
    </xf>
    <xf numFmtId="49" fontId="5" fillId="0" borderId="0" xfId="13" applyNumberFormat="1" applyFont="1" applyAlignment="1">
      <alignment vertical="center" wrapText="1"/>
    </xf>
    <xf numFmtId="49" fontId="5" fillId="0" borderId="0" xfId="13" applyNumberFormat="1" applyFont="1" applyAlignment="1">
      <alignment horizontal="center" vertical="center" wrapText="1"/>
    </xf>
    <xf numFmtId="1" fontId="5" fillId="0" borderId="0" xfId="13" applyNumberFormat="1" applyFont="1" applyAlignment="1">
      <alignment horizontal="left" wrapText="1"/>
    </xf>
    <xf numFmtId="3" fontId="5" fillId="0" borderId="0" xfId="13" applyNumberFormat="1" applyFont="1" applyAlignment="1">
      <alignment horizontal="right"/>
    </xf>
    <xf numFmtId="3" fontId="5" fillId="0" borderId="0" xfId="14" applyNumberFormat="1" applyFont="1" applyAlignment="1">
      <alignment horizontal="right"/>
    </xf>
    <xf numFmtId="1" fontId="1" fillId="0" borderId="0" xfId="15" applyNumberFormat="1" applyFont="1" applyAlignment="1">
      <alignment horizontal="left" wrapText="1"/>
    </xf>
    <xf numFmtId="3" fontId="5" fillId="0" borderId="0" xfId="15" applyNumberFormat="1" applyFont="1" applyAlignment="1">
      <alignment horizontal="right"/>
    </xf>
    <xf numFmtId="3" fontId="1" fillId="0" borderId="0" xfId="0" applyNumberFormat="1" applyFont="1"/>
    <xf numFmtId="49" fontId="48" fillId="0" borderId="0" xfId="13" applyNumberFormat="1" applyFont="1" applyAlignment="1">
      <alignment horizontal="left" vertical="center"/>
    </xf>
    <xf numFmtId="49" fontId="12" fillId="0" borderId="0" xfId="13" applyNumberFormat="1" applyAlignment="1">
      <alignment vertical="top"/>
    </xf>
    <xf numFmtId="0" fontId="1" fillId="0" borderId="0" xfId="0" applyFont="1"/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right"/>
    </xf>
    <xf numFmtId="9" fontId="0" fillId="0" borderId="0" xfId="2" applyFont="1" applyAlignment="1">
      <alignment horizontal="right" indent="1"/>
    </xf>
    <xf numFmtId="49" fontId="5" fillId="0" borderId="0" xfId="13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10" fontId="0" fillId="0" borderId="0" xfId="0" applyNumberFormat="1"/>
    <xf numFmtId="9" fontId="1" fillId="0" borderId="0" xfId="2" applyFont="1"/>
    <xf numFmtId="0" fontId="52" fillId="0" borderId="0" xfId="0" applyFont="1"/>
    <xf numFmtId="0" fontId="14" fillId="0" borderId="0" xfId="0" applyFont="1"/>
    <xf numFmtId="0" fontId="40" fillId="0" borderId="0" xfId="12"/>
    <xf numFmtId="1" fontId="0" fillId="0" borderId="0" xfId="11" applyNumberFormat="1" applyFont="1"/>
    <xf numFmtId="168" fontId="0" fillId="0" borderId="0" xfId="11" applyNumberFormat="1" applyFont="1"/>
    <xf numFmtId="0" fontId="53" fillId="0" borderId="0" xfId="0" applyFont="1"/>
    <xf numFmtId="49" fontId="2" fillId="0" borderId="22" xfId="0" applyNumberFormat="1" applyFont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22" xfId="0" applyNumberFormat="1" applyBorder="1"/>
    <xf numFmtId="3" fontId="0" fillId="0" borderId="22" xfId="0" applyNumberFormat="1" applyBorder="1"/>
    <xf numFmtId="168" fontId="0" fillId="0" borderId="22" xfId="0" applyNumberFormat="1" applyBorder="1"/>
    <xf numFmtId="49" fontId="40" fillId="0" borderId="0" xfId="12" applyNumberFormat="1" applyFill="1" applyBorder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quotePrefix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right"/>
    </xf>
    <xf numFmtId="0" fontId="0" fillId="0" borderId="0" xfId="0" applyAlignment="1">
      <alignment horizontal="center" vertical="center" wrapText="1"/>
    </xf>
    <xf numFmtId="168" fontId="44" fillId="0" borderId="0" xfId="16" applyNumberFormat="1" applyFont="1" applyAlignment="1">
      <alignment horizontal="right"/>
    </xf>
    <xf numFmtId="168" fontId="44" fillId="0" borderId="0" xfId="0" applyNumberFormat="1" applyFont="1" applyAlignment="1" applyProtection="1">
      <alignment horizontal="right" vertical="center" wrapText="1"/>
      <protection locked="0"/>
    </xf>
    <xf numFmtId="0" fontId="44" fillId="0" borderId="0" xfId="0" applyFont="1" applyAlignment="1" applyProtection="1">
      <alignment horizontal="right" vertical="center" wrapText="1"/>
      <protection locked="0"/>
    </xf>
    <xf numFmtId="49" fontId="44" fillId="0" borderId="0" xfId="0" applyNumberFormat="1" applyFont="1" applyAlignment="1" applyProtection="1">
      <alignment horizontal="right" vertical="center" wrapText="1"/>
      <protection locked="0"/>
    </xf>
    <xf numFmtId="0" fontId="57" fillId="0" borderId="0" xfId="0" applyFont="1"/>
    <xf numFmtId="0" fontId="23" fillId="0" borderId="0" xfId="0" applyFont="1"/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/>
    <xf numFmtId="0" fontId="0" fillId="0" borderId="3" xfId="0" applyBorder="1"/>
    <xf numFmtId="165" fontId="0" fillId="0" borderId="23" xfId="1" applyNumberFormat="1" applyFont="1" applyBorder="1" applyAlignment="1">
      <alignment wrapText="1"/>
    </xf>
    <xf numFmtId="165" fontId="0" fillId="0" borderId="13" xfId="1" applyNumberFormat="1" applyFont="1" applyBorder="1" applyAlignment="1">
      <alignment wrapText="1"/>
    </xf>
    <xf numFmtId="0" fontId="58" fillId="8" borderId="24" xfId="0" applyFont="1" applyFill="1" applyBorder="1" applyAlignment="1">
      <alignment horizontal="left" vertical="top" wrapText="1"/>
    </xf>
    <xf numFmtId="165" fontId="0" fillId="0" borderId="12" xfId="1" applyNumberFormat="1" applyFont="1" applyBorder="1"/>
    <xf numFmtId="165" fontId="0" fillId="0" borderId="3" xfId="1" applyNumberFormat="1" applyFont="1" applyBorder="1"/>
    <xf numFmtId="0" fontId="58" fillId="8" borderId="25" xfId="0" applyFont="1" applyFill="1" applyBorder="1" applyAlignment="1">
      <alignment horizontal="left" vertical="top" wrapText="1"/>
    </xf>
    <xf numFmtId="0" fontId="15" fillId="0" borderId="0" xfId="11" applyAlignment="1">
      <alignment horizontal="left"/>
    </xf>
    <xf numFmtId="0" fontId="15" fillId="0" borderId="12" xfId="11" applyBorder="1" applyAlignment="1">
      <alignment horizontal="left"/>
    </xf>
    <xf numFmtId="0" fontId="15" fillId="0" borderId="3" xfId="11" applyBorder="1" applyAlignment="1">
      <alignment horizontal="left"/>
    </xf>
    <xf numFmtId="0" fontId="59" fillId="9" borderId="23" xfId="11" applyFont="1" applyFill="1" applyBorder="1" applyAlignment="1">
      <alignment wrapText="1"/>
    </xf>
    <xf numFmtId="0" fontId="60" fillId="9" borderId="23" xfId="11" applyFont="1" applyFill="1" applyBorder="1" applyAlignment="1">
      <alignment wrapText="1"/>
    </xf>
    <xf numFmtId="0" fontId="59" fillId="9" borderId="13" xfId="11" applyFont="1" applyFill="1" applyBorder="1" applyAlignment="1">
      <alignment wrapText="1"/>
    </xf>
    <xf numFmtId="0" fontId="14" fillId="0" borderId="0" xfId="11" applyFont="1" applyAlignment="1">
      <alignment horizontal="left"/>
    </xf>
    <xf numFmtId="0" fontId="6" fillId="2" borderId="19" xfId="11" applyFont="1" applyFill="1" applyBorder="1" applyAlignment="1">
      <alignment horizontal="left"/>
    </xf>
    <xf numFmtId="0" fontId="6" fillId="2" borderId="21" xfId="11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6" fontId="44" fillId="0" borderId="20" xfId="0" applyNumberFormat="1" applyFont="1" applyBorder="1" applyAlignment="1">
      <alignment horizontal="center" vertical="center" wrapText="1"/>
    </xf>
    <xf numFmtId="16" fontId="44" fillId="0" borderId="0" xfId="0" applyNumberFormat="1" applyFont="1" applyAlignment="1">
      <alignment horizontal="center" vertical="center" wrapText="1"/>
    </xf>
    <xf numFmtId="0" fontId="44" fillId="0" borderId="2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6" fillId="0" borderId="20" xfId="0" applyNumberFormat="1" applyFont="1" applyBorder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14" xfId="0" applyNumberFormat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1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9" fillId="9" borderId="19" xfId="11" applyFont="1" applyFill="1" applyBorder="1" applyAlignment="1">
      <alignment horizontal="center" vertical="center"/>
    </xf>
    <xf numFmtId="0" fontId="59" fillId="9" borderId="21" xfId="11" applyFont="1" applyFill="1" applyBorder="1" applyAlignment="1">
      <alignment horizontal="center" vertical="center"/>
    </xf>
    <xf numFmtId="0" fontId="10" fillId="3" borderId="0" xfId="5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</cellXfs>
  <cellStyles count="17">
    <cellStyle name="1. Tabell nr" xfId="7" xr:uid="{2AF83B53-4A86-4826-B06D-8F8430CDB633}"/>
    <cellStyle name="2. Tabell-tittel" xfId="4" xr:uid="{BF26C5F7-2E47-4AE6-999F-8BFADFD4AC66}"/>
    <cellStyle name="3. Tabell-hode" xfId="5" xr:uid="{7E37DB91-C9AA-4159-82FA-AA0D0134AC5C}"/>
    <cellStyle name="4. Tabell-kropp" xfId="6" xr:uid="{C5848A93-3E03-4EC4-841D-6280D8EBBAAA}"/>
    <cellStyle name="8. Tabell-kilde" xfId="9" xr:uid="{E701764F-0182-474B-89A8-6BD707A4F5A2}"/>
    <cellStyle name="9. Tabell-note" xfId="8" xr:uid="{F7E87967-8D5C-444E-AF56-4E2B4B0CD277}"/>
    <cellStyle name="Hyperkobling" xfId="12" builtinId="8"/>
    <cellStyle name="Komma" xfId="1" builtinId="3"/>
    <cellStyle name="Normal" xfId="0" builtinId="0"/>
    <cellStyle name="Normal 2" xfId="11" xr:uid="{984ECBB9-E5C8-4DF6-BBFB-C43475657E4A}"/>
    <cellStyle name="Normal 3" xfId="10" xr:uid="{822A3B6D-174B-49CB-AAA5-220E8C85075A}"/>
    <cellStyle name="Normal 3 2" xfId="3" xr:uid="{5260728D-1FD2-4425-940C-59815DB31BE7}"/>
    <cellStyle name="Normal_Ark1_Ark19" xfId="14" xr:uid="{1B78CEC6-2A03-401B-BA03-9DCE5320D4DD}"/>
    <cellStyle name="Normal_Ark19" xfId="13" xr:uid="{0B30F37C-53B5-40BA-9466-0CE37F53F2BC}"/>
    <cellStyle name="Normal_Ark19_Figur 16_side 16" xfId="15" xr:uid="{DCE50C13-9C99-4344-9B14-A3C2B16F07F6}"/>
    <cellStyle name="Normal_C1.2" xfId="16" xr:uid="{363FABC5-0398-4517-9CAA-5B822A63FA78}"/>
    <cellStyle name="Prosent" xfId="2" builtinId="5"/>
  </cellStyles>
  <dxfs count="40"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169" formatCode="0%"/>
    </dxf>
    <dxf>
      <numFmt numFmtId="6" formatCode="#,##0;[Red]\-#,##0"/>
    </dxf>
    <dxf>
      <numFmt numFmtId="6" formatCode="#,##0;[Red]\-#,##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7.xml"/><Relationship Id="rId79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2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5.xml"/><Relationship Id="rId80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3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6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0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1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'F3.1a'!$B$3</c:f>
              <c:strCache>
                <c:ptCount val="1"/>
                <c:pt idx="0">
                  <c:v>Næringslivet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'F3.1a'!$A$4:$A$56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'F3.1a'!$B$4:$B$56</c:f>
              <c:numCache>
                <c:formatCode>#,##0</c:formatCode>
                <c:ptCount val="53"/>
                <c:pt idx="0">
                  <c:v>4510</c:v>
                </c:pt>
                <c:pt idx="2">
                  <c:v>4753</c:v>
                </c:pt>
                <c:pt idx="4">
                  <c:v>5152</c:v>
                </c:pt>
                <c:pt idx="7">
                  <c:v>5851</c:v>
                </c:pt>
                <c:pt idx="9">
                  <c:v>6402</c:v>
                </c:pt>
                <c:pt idx="11">
                  <c:v>6473</c:v>
                </c:pt>
                <c:pt idx="13">
                  <c:v>7254</c:v>
                </c:pt>
                <c:pt idx="15">
                  <c:v>10041</c:v>
                </c:pt>
                <c:pt idx="17">
                  <c:v>10332</c:v>
                </c:pt>
                <c:pt idx="19">
                  <c:v>9734</c:v>
                </c:pt>
                <c:pt idx="21">
                  <c:v>8634</c:v>
                </c:pt>
                <c:pt idx="23">
                  <c:v>9402</c:v>
                </c:pt>
                <c:pt idx="25">
                  <c:v>12631</c:v>
                </c:pt>
                <c:pt idx="27">
                  <c:v>14326</c:v>
                </c:pt>
                <c:pt idx="29">
                  <c:v>14545</c:v>
                </c:pt>
                <c:pt idx="31">
                  <c:v>17995</c:v>
                </c:pt>
                <c:pt idx="33">
                  <c:v>19356</c:v>
                </c:pt>
                <c:pt idx="35">
                  <c:v>20215</c:v>
                </c:pt>
                <c:pt idx="37">
                  <c:v>21464</c:v>
                </c:pt>
                <c:pt idx="38">
                  <c:v>23472</c:v>
                </c:pt>
                <c:pt idx="39">
                  <c:v>23468</c:v>
                </c:pt>
                <c:pt idx="40">
                  <c:v>22939</c:v>
                </c:pt>
                <c:pt idx="41">
                  <c:v>23317</c:v>
                </c:pt>
                <c:pt idx="42">
                  <c:v>24730</c:v>
                </c:pt>
                <c:pt idx="43">
                  <c:v>25324</c:v>
                </c:pt>
                <c:pt idx="44">
                  <c:v>28153</c:v>
                </c:pt>
                <c:pt idx="45">
                  <c:v>31068</c:v>
                </c:pt>
                <c:pt idx="46">
                  <c:v>33495.199999999997</c:v>
                </c:pt>
                <c:pt idx="47">
                  <c:v>36087</c:v>
                </c:pt>
                <c:pt idx="48">
                  <c:v>36796.300000000003</c:v>
                </c:pt>
                <c:pt idx="49">
                  <c:v>38848</c:v>
                </c:pt>
                <c:pt idx="50">
                  <c:v>38604</c:v>
                </c:pt>
                <c:pt idx="51">
                  <c:v>39582</c:v>
                </c:pt>
                <c:pt idx="52">
                  <c:v>41201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1-4395-9F0B-4C8F49F2A5BD}"/>
            </c:ext>
          </c:extLst>
        </c:ser>
        <c:ser>
          <c:idx val="1"/>
          <c:order val="1"/>
          <c:tx>
            <c:strRef>
              <c:f>'F3.1a'!$C$3</c:f>
              <c:strCache>
                <c:ptCount val="1"/>
                <c:pt idx="0">
                  <c:v>Instituttsektoren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'F3.1a'!$A$4:$A$56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'F3.1a'!$C$4:$C$56</c:f>
              <c:numCache>
                <c:formatCode>#,##0</c:formatCode>
                <c:ptCount val="53"/>
                <c:pt idx="0">
                  <c:v>5648</c:v>
                </c:pt>
                <c:pt idx="2">
                  <c:v>6865</c:v>
                </c:pt>
                <c:pt idx="4">
                  <c:v>7599</c:v>
                </c:pt>
                <c:pt idx="7">
                  <c:v>8108</c:v>
                </c:pt>
                <c:pt idx="9">
                  <c:v>8605</c:v>
                </c:pt>
                <c:pt idx="11">
                  <c:v>9138</c:v>
                </c:pt>
                <c:pt idx="13">
                  <c:v>9793</c:v>
                </c:pt>
                <c:pt idx="15">
                  <c:v>9818</c:v>
                </c:pt>
                <c:pt idx="17">
                  <c:v>10077</c:v>
                </c:pt>
                <c:pt idx="19">
                  <c:v>10639</c:v>
                </c:pt>
                <c:pt idx="21">
                  <c:v>10094</c:v>
                </c:pt>
                <c:pt idx="23">
                  <c:v>10514</c:v>
                </c:pt>
                <c:pt idx="25">
                  <c:v>10092</c:v>
                </c:pt>
                <c:pt idx="27">
                  <c:v>9998</c:v>
                </c:pt>
                <c:pt idx="29">
                  <c:v>9279</c:v>
                </c:pt>
                <c:pt idx="31">
                  <c:v>9285</c:v>
                </c:pt>
                <c:pt idx="33">
                  <c:v>9411</c:v>
                </c:pt>
                <c:pt idx="35">
                  <c:v>9425</c:v>
                </c:pt>
                <c:pt idx="37">
                  <c:v>10618</c:v>
                </c:pt>
                <c:pt idx="38">
                  <c:v>11111</c:v>
                </c:pt>
                <c:pt idx="39">
                  <c:v>11716</c:v>
                </c:pt>
                <c:pt idx="40">
                  <c:v>11854</c:v>
                </c:pt>
                <c:pt idx="41">
                  <c:v>12106</c:v>
                </c:pt>
                <c:pt idx="42">
                  <c:v>12079</c:v>
                </c:pt>
                <c:pt idx="43">
                  <c:v>12297</c:v>
                </c:pt>
                <c:pt idx="44">
                  <c:v>12265</c:v>
                </c:pt>
                <c:pt idx="45">
                  <c:v>12323</c:v>
                </c:pt>
                <c:pt idx="46">
                  <c:v>12241</c:v>
                </c:pt>
                <c:pt idx="47">
                  <c:v>12582</c:v>
                </c:pt>
                <c:pt idx="48">
                  <c:v>12895</c:v>
                </c:pt>
                <c:pt idx="49">
                  <c:v>13061</c:v>
                </c:pt>
                <c:pt idx="50">
                  <c:v>13576</c:v>
                </c:pt>
                <c:pt idx="51">
                  <c:v>14020</c:v>
                </c:pt>
                <c:pt idx="52">
                  <c:v>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1-4395-9F0B-4C8F49F2A5BD}"/>
            </c:ext>
          </c:extLst>
        </c:ser>
        <c:ser>
          <c:idx val="2"/>
          <c:order val="2"/>
          <c:tx>
            <c:strRef>
              <c:f>'F3.1a'!$D$3</c:f>
              <c:strCache>
                <c:ptCount val="1"/>
                <c:pt idx="0">
                  <c:v>Universitets- og høgskolesektoren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'F3.1a'!$A$4:$A$56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'F3.1a'!$D$4:$D$56</c:f>
              <c:numCache>
                <c:formatCode>#,##0</c:formatCode>
                <c:ptCount val="53"/>
                <c:pt idx="0">
                  <c:v>6819</c:v>
                </c:pt>
                <c:pt idx="2">
                  <c:v>8058</c:v>
                </c:pt>
                <c:pt idx="4">
                  <c:v>9069</c:v>
                </c:pt>
                <c:pt idx="7">
                  <c:v>9993</c:v>
                </c:pt>
                <c:pt idx="9">
                  <c:v>10147</c:v>
                </c:pt>
                <c:pt idx="11">
                  <c:v>10686</c:v>
                </c:pt>
                <c:pt idx="13">
                  <c:v>10883</c:v>
                </c:pt>
                <c:pt idx="15">
                  <c:v>11120</c:v>
                </c:pt>
                <c:pt idx="17">
                  <c:v>11489</c:v>
                </c:pt>
                <c:pt idx="19">
                  <c:v>12498</c:v>
                </c:pt>
                <c:pt idx="21">
                  <c:v>12745</c:v>
                </c:pt>
                <c:pt idx="23">
                  <c:v>14063</c:v>
                </c:pt>
                <c:pt idx="25">
                  <c:v>18192</c:v>
                </c:pt>
                <c:pt idx="27">
                  <c:v>19648</c:v>
                </c:pt>
                <c:pt idx="29">
                  <c:v>20069</c:v>
                </c:pt>
                <c:pt idx="31">
                  <c:v>21114</c:v>
                </c:pt>
                <c:pt idx="33">
                  <c:v>21961</c:v>
                </c:pt>
                <c:pt idx="35">
                  <c:v>24205</c:v>
                </c:pt>
                <c:pt idx="37">
                  <c:v>27074</c:v>
                </c:pt>
                <c:pt idx="38">
                  <c:v>28092</c:v>
                </c:pt>
                <c:pt idx="39">
                  <c:v>28942</c:v>
                </c:pt>
                <c:pt idx="40">
                  <c:v>29083</c:v>
                </c:pt>
                <c:pt idx="41">
                  <c:v>29294</c:v>
                </c:pt>
                <c:pt idx="42">
                  <c:v>29276</c:v>
                </c:pt>
                <c:pt idx="43">
                  <c:v>30583</c:v>
                </c:pt>
                <c:pt idx="44">
                  <c:v>31529</c:v>
                </c:pt>
                <c:pt idx="45">
                  <c:v>33166</c:v>
                </c:pt>
                <c:pt idx="46">
                  <c:v>34948</c:v>
                </c:pt>
                <c:pt idx="47">
                  <c:v>36306</c:v>
                </c:pt>
                <c:pt idx="48">
                  <c:v>36919</c:v>
                </c:pt>
                <c:pt idx="49">
                  <c:v>37955</c:v>
                </c:pt>
                <c:pt idx="50">
                  <c:v>39161</c:v>
                </c:pt>
                <c:pt idx="51">
                  <c:v>40639</c:v>
                </c:pt>
                <c:pt idx="52">
                  <c:v>41290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31-4395-9F0B-4C8F49F2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132640"/>
        <c:axId val="476133120"/>
      </c:lineChart>
      <c:catAx>
        <c:axId val="47613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6133120"/>
        <c:crosses val="autoZero"/>
        <c:auto val="1"/>
        <c:lblAlgn val="ctr"/>
        <c:lblOffset val="100"/>
        <c:noMultiLvlLbl val="0"/>
      </c:catAx>
      <c:valAx>
        <c:axId val="4761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 personer som deltok</a:t>
                </a:r>
                <a:r>
                  <a:rPr lang="nb-NO" baseline="0"/>
                  <a:t> i FoU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613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44869868365691E-2"/>
          <c:y val="9.4395280235988199E-2"/>
          <c:w val="0.90646530824868266"/>
          <c:h val="0.68950612365097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'F3.1f'!$B$4</c:f>
              <c:strCache>
                <c:ptCount val="1"/>
                <c:pt idx="0">
                  <c:v>Forskere/faglig personell i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'F3.1f'!$A$5:$A$9</c:f>
              <c:strCache>
                <c:ptCount val="5"/>
                <c:pt idx="0">
                  <c:v>Akademia</c:v>
                </c:pt>
                <c:pt idx="1">
                  <c:v>Offentlig</c:v>
                </c:pt>
                <c:pt idx="2">
                  <c:v>Privat</c:v>
                </c:pt>
                <c:pt idx="3">
                  <c:v>Utlandet/Ukjent</c:v>
                </c:pt>
                <c:pt idx="4">
                  <c:v>Pensjonert</c:v>
                </c:pt>
              </c:strCache>
            </c:strRef>
          </c:cat>
          <c:val>
            <c:numRef>
              <c:f>'F3.1f'!$B$5:$B$9</c:f>
              <c:numCache>
                <c:formatCode>0</c:formatCode>
                <c:ptCount val="5"/>
                <c:pt idx="0">
                  <c:v>56.77</c:v>
                </c:pt>
                <c:pt idx="1">
                  <c:v>12.108000000000001</c:v>
                </c:pt>
                <c:pt idx="2">
                  <c:v>8.3439999999999994</c:v>
                </c:pt>
                <c:pt idx="3">
                  <c:v>8.8595600000000001</c:v>
                </c:pt>
                <c:pt idx="4">
                  <c:v>13.91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2D2-ADCE-60ACE421DC79}"/>
            </c:ext>
          </c:extLst>
        </c:ser>
        <c:ser>
          <c:idx val="1"/>
          <c:order val="1"/>
          <c:tx>
            <c:strRef>
              <c:f>'F3.1f'!$C$4</c:f>
              <c:strCache>
                <c:ptCount val="1"/>
                <c:pt idx="0">
                  <c:v>Stipendiat 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'F3.1f'!$A$5:$A$9</c:f>
              <c:strCache>
                <c:ptCount val="5"/>
                <c:pt idx="0">
                  <c:v>Akademia</c:v>
                </c:pt>
                <c:pt idx="1">
                  <c:v>Offentlig</c:v>
                </c:pt>
                <c:pt idx="2">
                  <c:v>Privat</c:v>
                </c:pt>
                <c:pt idx="3">
                  <c:v>Utlandet/Ukjent</c:v>
                </c:pt>
                <c:pt idx="4">
                  <c:v>Pensjonert</c:v>
                </c:pt>
              </c:strCache>
            </c:strRef>
          </c:cat>
          <c:val>
            <c:numRef>
              <c:f>'F3.1f'!$C$5:$C$9</c:f>
              <c:numCache>
                <c:formatCode>0</c:formatCode>
                <c:ptCount val="5"/>
                <c:pt idx="0">
                  <c:v>51.64</c:v>
                </c:pt>
                <c:pt idx="1">
                  <c:v>15.69</c:v>
                </c:pt>
                <c:pt idx="2">
                  <c:v>13.27</c:v>
                </c:pt>
                <c:pt idx="3">
                  <c:v>19.059999999999999</c:v>
                </c:pt>
                <c:pt idx="4" formatCode="0.0">
                  <c:v>0.32600000000000001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A-42D2-ADCE-60ACE421DC79}"/>
            </c:ext>
          </c:extLst>
        </c:ser>
        <c:ser>
          <c:idx val="2"/>
          <c:order val="2"/>
          <c:tx>
            <c:strRef>
              <c:f>'F3.1f'!$D$4</c:f>
              <c:strCache>
                <c:ptCount val="1"/>
                <c:pt idx="0">
                  <c:v>Doktorgrad siste 5 år (2012)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'F3.1f'!$A$5:$A$9</c:f>
              <c:strCache>
                <c:ptCount val="5"/>
                <c:pt idx="0">
                  <c:v>Akademia</c:v>
                </c:pt>
                <c:pt idx="1">
                  <c:v>Offentlig</c:v>
                </c:pt>
                <c:pt idx="2">
                  <c:v>Privat</c:v>
                </c:pt>
                <c:pt idx="3">
                  <c:v>Utlandet/Ukjent</c:v>
                </c:pt>
                <c:pt idx="4">
                  <c:v>Pensjonert</c:v>
                </c:pt>
              </c:strCache>
            </c:strRef>
          </c:cat>
          <c:val>
            <c:numRef>
              <c:f>'F3.1f'!$D$5:$D$9</c:f>
              <c:numCache>
                <c:formatCode>0</c:formatCode>
                <c:ptCount val="5"/>
                <c:pt idx="0">
                  <c:v>72.59</c:v>
                </c:pt>
                <c:pt idx="1">
                  <c:v>8.19</c:v>
                </c:pt>
                <c:pt idx="2">
                  <c:v>6.23</c:v>
                </c:pt>
                <c:pt idx="3">
                  <c:v>9.36</c:v>
                </c:pt>
                <c:pt idx="4">
                  <c:v>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A-42D2-ADCE-60ACE421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239632"/>
        <c:axId val="411426368"/>
      </c:barChart>
      <c:catAx>
        <c:axId val="41123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1426368"/>
        <c:crosses val="autoZero"/>
        <c:auto val="1"/>
        <c:lblAlgn val="ctr"/>
        <c:lblOffset val="100"/>
        <c:noMultiLvlLbl val="0"/>
      </c:catAx>
      <c:valAx>
        <c:axId val="4114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Andel</a:t>
                </a:r>
              </a:p>
            </c:rich>
          </c:tx>
          <c:layout>
            <c:manualLayout>
              <c:xMode val="edge"/>
              <c:yMode val="edge"/>
              <c:x val="0"/>
              <c:y val="1.19006805565233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123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5048118985127"/>
          <c:y val="5.0925925925925923E-2"/>
          <c:w val="0.52010885416666663"/>
          <c:h val="0.817524083692457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'F3.2b'!$C$3:$C$4</c:f>
              <c:strCache>
                <c:ptCount val="2"/>
                <c:pt idx="0">
                  <c:v>Næringslivet,</c:v>
                </c:pt>
                <c:pt idx="1">
                  <c:v>antall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'F3.2b'!$A$5:$A$38</c:f>
              <c:strCache>
                <c:ptCount val="34"/>
                <c:pt idx="0">
                  <c:v>1989</c:v>
                </c:pt>
                <c:pt idx="2">
                  <c:v>1991</c:v>
                </c:pt>
                <c:pt idx="4">
                  <c:v>1993</c:v>
                </c:pt>
                <c:pt idx="6">
                  <c:v>1995</c:v>
                </c:pt>
                <c:pt idx="8">
                  <c:v>1997</c:v>
                </c:pt>
                <c:pt idx="10">
                  <c:v>1999</c:v>
                </c:pt>
                <c:pt idx="12">
                  <c:v>2001</c:v>
                </c:pt>
                <c:pt idx="14">
                  <c:v>2003</c:v>
                </c:pt>
                <c:pt idx="16">
                  <c:v>2005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'F3.2b'!$C$5:$C$38</c:f>
              <c:numCache>
                <c:formatCode>#,##0</c:formatCode>
                <c:ptCount val="34"/>
                <c:pt idx="0">
                  <c:v>741</c:v>
                </c:pt>
                <c:pt idx="2">
                  <c:v>780</c:v>
                </c:pt>
                <c:pt idx="4">
                  <c:v>966</c:v>
                </c:pt>
                <c:pt idx="6">
                  <c:v>1209</c:v>
                </c:pt>
                <c:pt idx="8">
                  <c:v>1815</c:v>
                </c:pt>
                <c:pt idx="10">
                  <c:v>2063</c:v>
                </c:pt>
                <c:pt idx="12">
                  <c:v>2574</c:v>
                </c:pt>
                <c:pt idx="14">
                  <c:v>2202</c:v>
                </c:pt>
                <c:pt idx="16">
                  <c:v>2242</c:v>
                </c:pt>
                <c:pt idx="18">
                  <c:v>2788</c:v>
                </c:pt>
                <c:pt idx="19">
                  <c:v>3100</c:v>
                </c:pt>
                <c:pt idx="20">
                  <c:v>3191</c:v>
                </c:pt>
                <c:pt idx="21">
                  <c:v>3121</c:v>
                </c:pt>
                <c:pt idx="22">
                  <c:v>3304</c:v>
                </c:pt>
                <c:pt idx="23">
                  <c:v>3226</c:v>
                </c:pt>
                <c:pt idx="24">
                  <c:v>3148</c:v>
                </c:pt>
                <c:pt idx="25">
                  <c:v>4084</c:v>
                </c:pt>
                <c:pt idx="26">
                  <c:v>4217</c:v>
                </c:pt>
                <c:pt idx="27">
                  <c:v>4622</c:v>
                </c:pt>
                <c:pt idx="28">
                  <c:v>5208</c:v>
                </c:pt>
                <c:pt idx="29">
                  <c:v>5442</c:v>
                </c:pt>
                <c:pt idx="30">
                  <c:v>5445</c:v>
                </c:pt>
                <c:pt idx="31">
                  <c:v>5599</c:v>
                </c:pt>
                <c:pt idx="32">
                  <c:v>5903</c:v>
                </c:pt>
                <c:pt idx="33">
                  <c:v>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B-45D0-A163-D7CE8539951E}"/>
            </c:ext>
          </c:extLst>
        </c:ser>
        <c:ser>
          <c:idx val="2"/>
          <c:order val="2"/>
          <c:tx>
            <c:strRef>
              <c:f>'F3.2b'!$F$3:$F$4</c:f>
              <c:strCache>
                <c:ptCount val="2"/>
                <c:pt idx="0">
                  <c:v>Institutt-
sektoren,</c:v>
                </c:pt>
                <c:pt idx="1">
                  <c:v>antall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'F3.2b'!$A$5:$A$38</c:f>
              <c:strCache>
                <c:ptCount val="34"/>
                <c:pt idx="0">
                  <c:v>1989</c:v>
                </c:pt>
                <c:pt idx="2">
                  <c:v>1991</c:v>
                </c:pt>
                <c:pt idx="4">
                  <c:v>1993</c:v>
                </c:pt>
                <c:pt idx="6">
                  <c:v>1995</c:v>
                </c:pt>
                <c:pt idx="8">
                  <c:v>1997</c:v>
                </c:pt>
                <c:pt idx="10">
                  <c:v>1999</c:v>
                </c:pt>
                <c:pt idx="12">
                  <c:v>2001</c:v>
                </c:pt>
                <c:pt idx="14">
                  <c:v>2003</c:v>
                </c:pt>
                <c:pt idx="16">
                  <c:v>2005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'F3.2b'!$F$5:$F$38</c:f>
              <c:numCache>
                <c:formatCode>#,##0</c:formatCode>
                <c:ptCount val="34"/>
                <c:pt idx="0">
                  <c:v>1131</c:v>
                </c:pt>
                <c:pt idx="2">
                  <c:v>1204</c:v>
                </c:pt>
                <c:pt idx="4">
                  <c:v>1500</c:v>
                </c:pt>
                <c:pt idx="6">
                  <c:v>1551</c:v>
                </c:pt>
                <c:pt idx="8">
                  <c:v>1730</c:v>
                </c:pt>
                <c:pt idx="10">
                  <c:v>1727</c:v>
                </c:pt>
                <c:pt idx="12">
                  <c:v>1912</c:v>
                </c:pt>
                <c:pt idx="14">
                  <c:v>2049</c:v>
                </c:pt>
                <c:pt idx="16">
                  <c:v>2207</c:v>
                </c:pt>
                <c:pt idx="18">
                  <c:v>2730</c:v>
                </c:pt>
                <c:pt idx="19">
                  <c:v>2925</c:v>
                </c:pt>
                <c:pt idx="20">
                  <c:v>3187</c:v>
                </c:pt>
                <c:pt idx="21">
                  <c:v>3270</c:v>
                </c:pt>
                <c:pt idx="22">
                  <c:v>3417</c:v>
                </c:pt>
                <c:pt idx="23">
                  <c:v>3438</c:v>
                </c:pt>
                <c:pt idx="24">
                  <c:v>3567</c:v>
                </c:pt>
                <c:pt idx="25">
                  <c:v>3564</c:v>
                </c:pt>
                <c:pt idx="26">
                  <c:v>3581</c:v>
                </c:pt>
                <c:pt idx="27">
                  <c:v>3593</c:v>
                </c:pt>
                <c:pt idx="28">
                  <c:v>3655</c:v>
                </c:pt>
                <c:pt idx="29">
                  <c:v>3817</c:v>
                </c:pt>
                <c:pt idx="30">
                  <c:v>3871</c:v>
                </c:pt>
                <c:pt idx="31">
                  <c:v>4037</c:v>
                </c:pt>
                <c:pt idx="32">
                  <c:v>4147</c:v>
                </c:pt>
                <c:pt idx="33">
                  <c:v>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B-45D0-A163-D7CE8539951E}"/>
            </c:ext>
          </c:extLst>
        </c:ser>
        <c:ser>
          <c:idx val="4"/>
          <c:order val="4"/>
          <c:tx>
            <c:strRef>
              <c:f>'F3.2b'!$I$3:$I$4</c:f>
              <c:strCache>
                <c:ptCount val="2"/>
                <c:pt idx="0">
                  <c:v>Universitets-
og høgskole-
sektoren,</c:v>
                </c:pt>
                <c:pt idx="1">
                  <c:v>antall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'F3.2b'!$A$5:$A$38</c:f>
              <c:strCache>
                <c:ptCount val="34"/>
                <c:pt idx="0">
                  <c:v>1989</c:v>
                </c:pt>
                <c:pt idx="2">
                  <c:v>1991</c:v>
                </c:pt>
                <c:pt idx="4">
                  <c:v>1993</c:v>
                </c:pt>
                <c:pt idx="6">
                  <c:v>1995</c:v>
                </c:pt>
                <c:pt idx="8">
                  <c:v>1997</c:v>
                </c:pt>
                <c:pt idx="10">
                  <c:v>1999</c:v>
                </c:pt>
                <c:pt idx="12">
                  <c:v>2001</c:v>
                </c:pt>
                <c:pt idx="14">
                  <c:v>2003</c:v>
                </c:pt>
                <c:pt idx="16">
                  <c:v>2005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'F3.2b'!$I$5:$I$38</c:f>
              <c:numCache>
                <c:formatCode>#,##0</c:formatCode>
                <c:ptCount val="34"/>
                <c:pt idx="0">
                  <c:v>1727</c:v>
                </c:pt>
                <c:pt idx="2">
                  <c:v>2036</c:v>
                </c:pt>
                <c:pt idx="4">
                  <c:v>2371</c:v>
                </c:pt>
                <c:pt idx="6">
                  <c:v>3694</c:v>
                </c:pt>
                <c:pt idx="8">
                  <c:v>4362</c:v>
                </c:pt>
                <c:pt idx="10">
                  <c:v>4839</c:v>
                </c:pt>
                <c:pt idx="12">
                  <c:v>5418</c:v>
                </c:pt>
                <c:pt idx="14">
                  <c:v>6099</c:v>
                </c:pt>
                <c:pt idx="16">
                  <c:v>7121</c:v>
                </c:pt>
                <c:pt idx="18">
                  <c:v>8349</c:v>
                </c:pt>
                <c:pt idx="19">
                  <c:v>8877</c:v>
                </c:pt>
                <c:pt idx="20">
                  <c:v>9392</c:v>
                </c:pt>
                <c:pt idx="21">
                  <c:v>9607</c:v>
                </c:pt>
                <c:pt idx="22">
                  <c:v>9783</c:v>
                </c:pt>
                <c:pt idx="23">
                  <c:v>10010</c:v>
                </c:pt>
                <c:pt idx="24">
                  <c:v>10504</c:v>
                </c:pt>
                <c:pt idx="25">
                  <c:v>11077</c:v>
                </c:pt>
                <c:pt idx="26">
                  <c:v>11709</c:v>
                </c:pt>
                <c:pt idx="27">
                  <c:v>12305</c:v>
                </c:pt>
                <c:pt idx="28">
                  <c:v>13189</c:v>
                </c:pt>
                <c:pt idx="29">
                  <c:v>13853</c:v>
                </c:pt>
                <c:pt idx="30">
                  <c:v>14478</c:v>
                </c:pt>
                <c:pt idx="31">
                  <c:v>14761</c:v>
                </c:pt>
                <c:pt idx="32">
                  <c:v>15737</c:v>
                </c:pt>
                <c:pt idx="33">
                  <c:v>16182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B-45D0-A163-D7CE85399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9945504"/>
        <c:axId val="579947424"/>
      </c:barChart>
      <c:lineChart>
        <c:grouping val="standard"/>
        <c:varyColors val="0"/>
        <c:ser>
          <c:idx val="1"/>
          <c:order val="1"/>
          <c:tx>
            <c:strRef>
              <c:f>'F3.2b'!$D$3:$D$4</c:f>
              <c:strCache>
                <c:ptCount val="2"/>
                <c:pt idx="0">
                  <c:v>Næringslivet,</c:v>
                </c:pt>
                <c:pt idx="1">
                  <c:v>kvinneandel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'F3.2b'!$A$5:$A$38</c:f>
              <c:strCache>
                <c:ptCount val="34"/>
                <c:pt idx="0">
                  <c:v>1989</c:v>
                </c:pt>
                <c:pt idx="2">
                  <c:v>1991</c:v>
                </c:pt>
                <c:pt idx="4">
                  <c:v>1993</c:v>
                </c:pt>
                <c:pt idx="6">
                  <c:v>1995</c:v>
                </c:pt>
                <c:pt idx="8">
                  <c:v>1997</c:v>
                </c:pt>
                <c:pt idx="10">
                  <c:v>1999</c:v>
                </c:pt>
                <c:pt idx="12">
                  <c:v>2001</c:v>
                </c:pt>
                <c:pt idx="14">
                  <c:v>2003</c:v>
                </c:pt>
                <c:pt idx="16">
                  <c:v>2005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'F3.2b'!$D$5:$D$38</c:f>
              <c:numCache>
                <c:formatCode>#,##0</c:formatCode>
                <c:ptCount val="34"/>
                <c:pt idx="0">
                  <c:v>13</c:v>
                </c:pt>
                <c:pt idx="2">
                  <c:v>14</c:v>
                </c:pt>
                <c:pt idx="4">
                  <c:v>16</c:v>
                </c:pt>
                <c:pt idx="6">
                  <c:v>15</c:v>
                </c:pt>
                <c:pt idx="8">
                  <c:v>18</c:v>
                </c:pt>
                <c:pt idx="10">
                  <c:v>19</c:v>
                </c:pt>
                <c:pt idx="12">
                  <c:v>19.341749323715057</c:v>
                </c:pt>
                <c:pt idx="14">
                  <c:v>17.282787850247232</c:v>
                </c:pt>
                <c:pt idx="16">
                  <c:v>18.68489040753396</c:v>
                </c:pt>
                <c:pt idx="18">
                  <c:v>19.818026727324426</c:v>
                </c:pt>
                <c:pt idx="19">
                  <c:v>20.114196729820918</c:v>
                </c:pt>
                <c:pt idx="20">
                  <c:v>20.925962358187423</c:v>
                </c:pt>
                <c:pt idx="21">
                  <c:v>21.011175440958667</c:v>
                </c:pt>
                <c:pt idx="22">
                  <c:v>21.549699973910773</c:v>
                </c:pt>
                <c:pt idx="23">
                  <c:v>19.59902794653706</c:v>
                </c:pt>
                <c:pt idx="24">
                  <c:v>18.887622247555051</c:v>
                </c:pt>
                <c:pt idx="25">
                  <c:v>22.464246424642464</c:v>
                </c:pt>
                <c:pt idx="26">
                  <c:v>21.922437097109587</c:v>
                </c:pt>
                <c:pt idx="27">
                  <c:v>22.297264701625743</c:v>
                </c:pt>
                <c:pt idx="28">
                  <c:v>23.197184980624471</c:v>
                </c:pt>
                <c:pt idx="29">
                  <c:v>23.522495926138845</c:v>
                </c:pt>
                <c:pt idx="30">
                  <c:v>22.531656045684016</c:v>
                </c:pt>
                <c:pt idx="31">
                  <c:v>22.476916900843037</c:v>
                </c:pt>
                <c:pt idx="32">
                  <c:v>21.764619128382861</c:v>
                </c:pt>
                <c:pt idx="33">
                  <c:v>21.713217661165185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B-45D0-A163-D7CE8539951E}"/>
            </c:ext>
          </c:extLst>
        </c:ser>
        <c:ser>
          <c:idx val="3"/>
          <c:order val="3"/>
          <c:tx>
            <c:strRef>
              <c:f>'F3.2b'!$G$3:$G$4</c:f>
              <c:strCache>
                <c:ptCount val="2"/>
                <c:pt idx="0">
                  <c:v>Institutt-
sektoren,</c:v>
                </c:pt>
                <c:pt idx="1">
                  <c:v>kvinneandel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'F3.2b'!$A$5:$A$38</c:f>
              <c:strCache>
                <c:ptCount val="34"/>
                <c:pt idx="0">
                  <c:v>1989</c:v>
                </c:pt>
                <c:pt idx="2">
                  <c:v>1991</c:v>
                </c:pt>
                <c:pt idx="4">
                  <c:v>1993</c:v>
                </c:pt>
                <c:pt idx="6">
                  <c:v>1995</c:v>
                </c:pt>
                <c:pt idx="8">
                  <c:v>1997</c:v>
                </c:pt>
                <c:pt idx="10">
                  <c:v>1999</c:v>
                </c:pt>
                <c:pt idx="12">
                  <c:v>2001</c:v>
                </c:pt>
                <c:pt idx="14">
                  <c:v>2003</c:v>
                </c:pt>
                <c:pt idx="16">
                  <c:v>2005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'F3.2b'!$G$5:$G$38</c:f>
              <c:numCache>
                <c:formatCode>#,##0</c:formatCode>
                <c:ptCount val="34"/>
                <c:pt idx="0">
                  <c:v>19</c:v>
                </c:pt>
                <c:pt idx="2">
                  <c:v>20</c:v>
                </c:pt>
                <c:pt idx="4">
                  <c:v>24</c:v>
                </c:pt>
                <c:pt idx="6">
                  <c:v>26</c:v>
                </c:pt>
                <c:pt idx="8">
                  <c:v>28</c:v>
                </c:pt>
                <c:pt idx="10">
                  <c:v>29</c:v>
                </c:pt>
                <c:pt idx="12">
                  <c:v>31</c:v>
                </c:pt>
                <c:pt idx="14">
                  <c:v>32</c:v>
                </c:pt>
                <c:pt idx="16">
                  <c:v>34.03763109191857</c:v>
                </c:pt>
                <c:pt idx="18">
                  <c:v>36.560867818400965</c:v>
                </c:pt>
                <c:pt idx="19">
                  <c:v>38</c:v>
                </c:pt>
                <c:pt idx="20">
                  <c:v>38.87533544767016</c:v>
                </c:pt>
                <c:pt idx="21">
                  <c:v>39.521681362483392</c:v>
                </c:pt>
                <c:pt idx="22">
                  <c:v>40.514583827365428</c:v>
                </c:pt>
                <c:pt idx="23">
                  <c:v>40.996899594562365</c:v>
                </c:pt>
                <c:pt idx="24">
                  <c:v>41.768149882903984</c:v>
                </c:pt>
                <c:pt idx="25">
                  <c:v>42.227488151658768</c:v>
                </c:pt>
                <c:pt idx="26">
                  <c:v>42.932502098069776</c:v>
                </c:pt>
                <c:pt idx="27">
                  <c:v>43.11255099592033</c:v>
                </c:pt>
                <c:pt idx="28">
                  <c:v>43.563766388557809</c:v>
                </c:pt>
                <c:pt idx="29">
                  <c:v>44.122066813085191</c:v>
                </c:pt>
                <c:pt idx="30">
                  <c:v>44.648212226066896</c:v>
                </c:pt>
                <c:pt idx="31">
                  <c:v>45.512965050732809</c:v>
                </c:pt>
                <c:pt idx="32">
                  <c:v>45.767575322812057</c:v>
                </c:pt>
                <c:pt idx="33">
                  <c:v>46.357760981487566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B-45D0-A163-D7CE8539951E}"/>
            </c:ext>
          </c:extLst>
        </c:ser>
        <c:ser>
          <c:idx val="5"/>
          <c:order val="5"/>
          <c:tx>
            <c:strRef>
              <c:f>'F3.2b'!$J$3:$J$4</c:f>
              <c:strCache>
                <c:ptCount val="2"/>
                <c:pt idx="0">
                  <c:v>Universitets-
og høgskole-
sektoren,</c:v>
                </c:pt>
                <c:pt idx="1">
                  <c:v>kvinneandel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'F3.2b'!$A$5:$A$38</c:f>
              <c:strCache>
                <c:ptCount val="34"/>
                <c:pt idx="0">
                  <c:v>1989</c:v>
                </c:pt>
                <c:pt idx="2">
                  <c:v>1991</c:v>
                </c:pt>
                <c:pt idx="4">
                  <c:v>1993</c:v>
                </c:pt>
                <c:pt idx="6">
                  <c:v>1995</c:v>
                </c:pt>
                <c:pt idx="8">
                  <c:v>1997</c:v>
                </c:pt>
                <c:pt idx="10">
                  <c:v>1999</c:v>
                </c:pt>
                <c:pt idx="12">
                  <c:v>2001</c:v>
                </c:pt>
                <c:pt idx="14">
                  <c:v>2003</c:v>
                </c:pt>
                <c:pt idx="16">
                  <c:v>2005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strCache>
            </c:strRef>
          </c:cat>
          <c:val>
            <c:numRef>
              <c:f>'F3.2b'!$J$5:$J$38</c:f>
              <c:numCache>
                <c:formatCode>#,##0</c:formatCode>
                <c:ptCount val="34"/>
                <c:pt idx="0">
                  <c:v>22</c:v>
                </c:pt>
                <c:pt idx="2">
                  <c:v>24</c:v>
                </c:pt>
                <c:pt idx="4">
                  <c:v>25</c:v>
                </c:pt>
                <c:pt idx="6">
                  <c:v>29</c:v>
                </c:pt>
                <c:pt idx="8">
                  <c:v>32</c:v>
                </c:pt>
                <c:pt idx="10">
                  <c:v>34</c:v>
                </c:pt>
                <c:pt idx="12">
                  <c:v>36</c:v>
                </c:pt>
                <c:pt idx="14">
                  <c:v>38</c:v>
                </c:pt>
                <c:pt idx="16">
                  <c:v>39.370818820147072</c:v>
                </c:pt>
                <c:pt idx="18">
                  <c:v>42.1411265899455</c:v>
                </c:pt>
                <c:pt idx="19">
                  <c:v>43</c:v>
                </c:pt>
                <c:pt idx="20">
                  <c:v>44.062866525920711</c:v>
                </c:pt>
                <c:pt idx="21">
                  <c:v>44.377714127321447</c:v>
                </c:pt>
                <c:pt idx="22">
                  <c:v>44.851457913075372</c:v>
                </c:pt>
                <c:pt idx="23">
                  <c:v>45.705675539929686</c:v>
                </c:pt>
                <c:pt idx="24">
                  <c:v>46.502567735080575</c:v>
                </c:pt>
                <c:pt idx="25">
                  <c:v>47.329516321996238</c:v>
                </c:pt>
                <c:pt idx="26">
                  <c:v>47.589822793041783</c:v>
                </c:pt>
                <c:pt idx="27">
                  <c:v>48.183099694572796</c:v>
                </c:pt>
                <c:pt idx="28">
                  <c:v>48.680470970361348</c:v>
                </c:pt>
                <c:pt idx="29">
                  <c:v>49.753977660453259</c:v>
                </c:pt>
                <c:pt idx="30">
                  <c:v>50.234204226085147</c:v>
                </c:pt>
                <c:pt idx="31">
                  <c:v>49.854768981356386</c:v>
                </c:pt>
                <c:pt idx="32">
                  <c:v>51.235552661566011</c:v>
                </c:pt>
                <c:pt idx="33">
                  <c:v>52.003727865796833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B-45D0-A163-D7CE85399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11120"/>
        <c:axId val="1798143600"/>
      </c:lineChart>
      <c:catAx>
        <c:axId val="57994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9947424"/>
        <c:crosses val="autoZero"/>
        <c:auto val="1"/>
        <c:lblAlgn val="ctr"/>
        <c:lblOffset val="100"/>
        <c:noMultiLvlLbl val="0"/>
      </c:catAx>
      <c:valAx>
        <c:axId val="5799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 kvinner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9945504"/>
        <c:crosses val="autoZero"/>
        <c:crossBetween val="between"/>
      </c:valAx>
      <c:valAx>
        <c:axId val="17981436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Kvinneandel i 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811120"/>
        <c:crosses val="max"/>
        <c:crossBetween val="between"/>
      </c:valAx>
      <c:catAx>
        <c:axId val="32881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8143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71822916666672"/>
          <c:y val="2.5675347222222221E-2"/>
          <c:w val="0.27005260416666665"/>
          <c:h val="0.95305902777777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66002450618308E-2"/>
          <c:y val="0.11574074074074074"/>
          <c:w val="0.53032291666666664"/>
          <c:h val="0.736542460317460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'F3.2d'!$A$7</c:f>
              <c:strCache>
                <c:ptCount val="1"/>
                <c:pt idx="0">
                  <c:v>Innvandrere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'F3.2d'!$B$4:$Q$4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'F3.2d'!$B$7:$Q$7</c:f>
              <c:numCache>
                <c:formatCode>General</c:formatCode>
                <c:ptCount val="16"/>
                <c:pt idx="0" formatCode="#,##0">
                  <c:v>4932</c:v>
                </c:pt>
                <c:pt idx="3" formatCode="#,##0">
                  <c:v>6587</c:v>
                </c:pt>
                <c:pt idx="7" formatCode="#,##0">
                  <c:v>8113</c:v>
                </c:pt>
                <c:pt idx="11" formatCode="#,##0">
                  <c:v>10722</c:v>
                </c:pt>
                <c:pt idx="14" formatCode="#,##0">
                  <c:v>12745</c:v>
                </c:pt>
                <c:pt idx="15" formatCode="#,##0">
                  <c:v>13405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8-42EB-8460-DC96459D82C3}"/>
            </c:ext>
          </c:extLst>
        </c:ser>
        <c:ser>
          <c:idx val="3"/>
          <c:order val="3"/>
          <c:tx>
            <c:strRef>
              <c:f>'F3.2d'!$A$8</c:f>
              <c:strCache>
                <c:ptCount val="1"/>
                <c:pt idx="0">
                  <c:v>Norskfødte med innvandrerforeldre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'F3.2d'!$B$4:$Q$4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'F3.2d'!$B$8:$Q$8</c:f>
              <c:numCache>
                <c:formatCode>General</c:formatCode>
                <c:ptCount val="16"/>
                <c:pt idx="0" formatCode="#,##0">
                  <c:v>96</c:v>
                </c:pt>
                <c:pt idx="3" formatCode="#,##0">
                  <c:v>119</c:v>
                </c:pt>
                <c:pt idx="7" formatCode="#,##0">
                  <c:v>127</c:v>
                </c:pt>
                <c:pt idx="11" formatCode="#,##0">
                  <c:v>190</c:v>
                </c:pt>
                <c:pt idx="14" formatCode="#,##0">
                  <c:v>269</c:v>
                </c:pt>
                <c:pt idx="15" formatCode="#,##0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8-42EB-8460-DC96459D82C3}"/>
            </c:ext>
          </c:extLst>
        </c:ser>
        <c:ser>
          <c:idx val="4"/>
          <c:order val="4"/>
          <c:tx>
            <c:strRef>
              <c:f>'F3.2d'!$A$9</c:f>
              <c:strCache>
                <c:ptCount val="1"/>
                <c:pt idx="0">
                  <c:v>Øvrige forskere/faglig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'F3.2d'!$B$4:$Q$4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'F3.2d'!$B$9:$Q$9</c:f>
              <c:numCache>
                <c:formatCode>General</c:formatCode>
                <c:ptCount val="16"/>
                <c:pt idx="0" formatCode="#,##0">
                  <c:v>21694</c:v>
                </c:pt>
                <c:pt idx="3" formatCode="#,##0">
                  <c:v>23090</c:v>
                </c:pt>
                <c:pt idx="7" formatCode="#,##0">
                  <c:v>23630</c:v>
                </c:pt>
                <c:pt idx="11" formatCode="#,##0">
                  <c:v>25520</c:v>
                </c:pt>
                <c:pt idx="14" formatCode="#,##0">
                  <c:v>26262</c:v>
                </c:pt>
                <c:pt idx="15" formatCode="#,##0">
                  <c:v>26110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E8-42EB-8460-DC96459D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63777528"/>
        <c:axId val="363777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'F3.2d'!$A$5</c15:sqref>
                        </c15:formulaRef>
                      </c:ext>
                    </c:extLst>
                    <c:strCache>
                      <c:ptCount val="1"/>
                      <c:pt idx="0">
                        <c:v>I alt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'F3.2d'!$B$4:$Q$4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'F3.2d'!$B$5:$Q$5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 formatCode="#,##0">
                        <c:v>26722</c:v>
                      </c:pt>
                      <c:pt idx="3" formatCode="#,##0">
                        <c:v>29796</c:v>
                      </c:pt>
                      <c:pt idx="7" formatCode="#,##0">
                        <c:v>31870</c:v>
                      </c:pt>
                      <c:pt idx="11" formatCode="#,##0">
                        <c:v>36432</c:v>
                      </c:pt>
                      <c:pt idx="14" formatCode="#,##0">
                        <c:v>39276</c:v>
                      </c:pt>
                      <c:pt idx="15" formatCode="#,##0">
                        <c:v>39786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1E8-42EB-8460-DC96459D82C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'F3.2d'!$A$6</c:f>
              <c:strCache>
                <c:ptCount val="1"/>
                <c:pt idx="0">
                  <c:v>Andel innvandrere og norskfødte med innvandrerforeldre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'F3.2d'!$B$4:$Q$4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'F3.2d'!$B$6:$Q$6</c:f>
              <c:numCache>
                <c:formatCode>General</c:formatCode>
                <c:ptCount val="16"/>
                <c:pt idx="0" formatCode="0%">
                  <c:v>0.18815956889454383</c:v>
                </c:pt>
                <c:pt idx="3" formatCode="0%">
                  <c:v>0.22506376694858371</c:v>
                </c:pt>
                <c:pt idx="7" formatCode="0%">
                  <c:v>0.2585503608409162</c:v>
                </c:pt>
                <c:pt idx="11" formatCode="0%">
                  <c:v>0.29951690821256038</c:v>
                </c:pt>
                <c:pt idx="14" formatCode="0%">
                  <c:v>0.33134738771769018</c:v>
                </c:pt>
                <c:pt idx="15" formatCode="0%">
                  <c:v>0.34373900366963256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E8-42EB-8460-DC96459D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82120"/>
        <c:axId val="363780480"/>
      </c:lineChart>
      <c:catAx>
        <c:axId val="36377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3777856"/>
        <c:crosses val="autoZero"/>
        <c:auto val="1"/>
        <c:lblAlgn val="ctr"/>
        <c:lblOffset val="100"/>
        <c:noMultiLvlLbl val="0"/>
      </c:catAx>
      <c:valAx>
        <c:axId val="363777856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1.381233595800516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3777528"/>
        <c:crosses val="autoZero"/>
        <c:crossBetween val="between"/>
      </c:valAx>
      <c:valAx>
        <c:axId val="363780480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Andel med</a:t>
                </a:r>
                <a:r>
                  <a:rPr lang="nb-NO" baseline="0"/>
                  <a:t> innvandrerbakgrunn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3782120"/>
        <c:crosses val="max"/>
        <c:crossBetween val="between"/>
      </c:valAx>
      <c:catAx>
        <c:axId val="363782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78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644045138888892"/>
          <c:y val="0.2202952380952381"/>
          <c:w val="0.25033038194444446"/>
          <c:h val="0.6400444444444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'F3.2e'!$A$5</c:f>
              <c:strCache>
                <c:ptCount val="1"/>
                <c:pt idx="0">
                  <c:v>Instituttsektoren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'F3.2e'!$B$4:$G$4</c:f>
              <c:numCache>
                <c:formatCode>General</c:formatCode>
                <c:ptCount val="6"/>
                <c:pt idx="0">
                  <c:v>2007</c:v>
                </c:pt>
                <c:pt idx="1">
                  <c:v>2010</c:v>
                </c:pt>
                <c:pt idx="2">
                  <c:v>2014</c:v>
                </c:pt>
                <c:pt idx="3">
                  <c:v>2018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'F3.2e'!$B$5:$G$5</c:f>
              <c:numCache>
                <c:formatCode>0%</c:formatCode>
                <c:ptCount val="6"/>
                <c:pt idx="0">
                  <c:v>0.16819705582276637</c:v>
                </c:pt>
                <c:pt idx="1">
                  <c:v>0.21302957633892886</c:v>
                </c:pt>
                <c:pt idx="2">
                  <c:v>0.25087671971944969</c:v>
                </c:pt>
                <c:pt idx="3">
                  <c:v>0.28587015821058376</c:v>
                </c:pt>
                <c:pt idx="4">
                  <c:v>0.3221007121057986</c:v>
                </c:pt>
                <c:pt idx="5">
                  <c:v>0.33249083786174649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E-4AFF-9DD6-5289AD6DBB12}"/>
            </c:ext>
          </c:extLst>
        </c:ser>
        <c:ser>
          <c:idx val="1"/>
          <c:order val="1"/>
          <c:tx>
            <c:strRef>
              <c:f>'F3.2e'!$A$6</c:f>
              <c:strCache>
                <c:ptCount val="1"/>
                <c:pt idx="0">
                  <c:v>Universitet- og høgskolesektoren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'F3.2e'!$B$4:$G$4</c:f>
              <c:numCache>
                <c:formatCode>General</c:formatCode>
                <c:ptCount val="6"/>
                <c:pt idx="0">
                  <c:v>2007</c:v>
                </c:pt>
                <c:pt idx="1">
                  <c:v>2010</c:v>
                </c:pt>
                <c:pt idx="2">
                  <c:v>2014</c:v>
                </c:pt>
                <c:pt idx="3">
                  <c:v>2018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'F3.2e'!$B$6:$G$6</c:f>
              <c:numCache>
                <c:formatCode>0%</c:formatCode>
                <c:ptCount val="6"/>
                <c:pt idx="0">
                  <c:v>0.19183720132616897</c:v>
                </c:pt>
                <c:pt idx="1">
                  <c:v>0.23430601916657692</c:v>
                </c:pt>
                <c:pt idx="2">
                  <c:v>0.26805458711026997</c:v>
                </c:pt>
                <c:pt idx="3">
                  <c:v>0.31607777545473553</c:v>
                </c:pt>
                <c:pt idx="4">
                  <c:v>0.35671504261690856</c:v>
                </c:pt>
                <c:pt idx="5">
                  <c:v>0.37025233399572571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E-4AFF-9DD6-5289AD6DBB12}"/>
            </c:ext>
          </c:extLst>
        </c:ser>
        <c:ser>
          <c:idx val="2"/>
          <c:order val="2"/>
          <c:tx>
            <c:strRef>
              <c:f>'F3.2e'!$A$7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'F3.2e'!$B$4:$G$4</c:f>
              <c:numCache>
                <c:formatCode>General</c:formatCode>
                <c:ptCount val="6"/>
                <c:pt idx="0">
                  <c:v>2007</c:v>
                </c:pt>
                <c:pt idx="1">
                  <c:v>2010</c:v>
                </c:pt>
                <c:pt idx="2">
                  <c:v>2014</c:v>
                </c:pt>
                <c:pt idx="3">
                  <c:v>2018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'F3.2e'!$B$7:$G$7</c:f>
              <c:numCache>
                <c:formatCode>0%</c:formatCode>
                <c:ptCount val="6"/>
                <c:pt idx="0">
                  <c:v>0.18582122413033905</c:v>
                </c:pt>
                <c:pt idx="1">
                  <c:v>0.17681401167639699</c:v>
                </c:pt>
                <c:pt idx="2">
                  <c:v>0.20489296636085627</c:v>
                </c:pt>
                <c:pt idx="3">
                  <c:v>0.21361361361361361</c:v>
                </c:pt>
                <c:pt idx="4">
                  <c:v>0.22176667909057027</c:v>
                </c:pt>
                <c:pt idx="5">
                  <c:v>0.22491349480968859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0E-4AFF-9DD6-5289AD6DB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814264"/>
        <c:axId val="363809344"/>
      </c:lineChart>
      <c:catAx>
        <c:axId val="36381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3809344"/>
        <c:crosses val="autoZero"/>
        <c:auto val="1"/>
        <c:lblAlgn val="ctr"/>
        <c:lblOffset val="100"/>
        <c:noMultiLvlLbl val="0"/>
      </c:catAx>
      <c:valAx>
        <c:axId val="363809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381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6300782981238"/>
          <c:y val="1.5686247336601591E-2"/>
          <c:w val="0.81092993143482828"/>
          <c:h val="0.775883035667885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'F3.2f'!$B$4</c:f>
              <c:strCache>
                <c:ptCount val="1"/>
                <c:pt idx="0">
                  <c:v>Innvandrere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'F3.2f'!$A$5:$A$9</c:f>
              <c:strCache>
                <c:ptCount val="5"/>
                <c:pt idx="0">
                  <c:v>Stipendiat</c:v>
                </c:pt>
                <c:pt idx="1">
                  <c:v>Postdoktor</c:v>
                </c:pt>
                <c:pt idx="2">
                  <c:v>Stillingsnivå 3</c:v>
                </c:pt>
                <c:pt idx="3">
                  <c:v>Stillingsnivå 2</c:v>
                </c:pt>
                <c:pt idx="4">
                  <c:v>Stillingsnivå 1</c:v>
                </c:pt>
              </c:strCache>
            </c:strRef>
          </c:cat>
          <c:val>
            <c:numRef>
              <c:f>'F3.2f'!$B$5:$B$9</c:f>
              <c:numCache>
                <c:formatCode>#,##0</c:formatCode>
                <c:ptCount val="5"/>
                <c:pt idx="0">
                  <c:v>3702</c:v>
                </c:pt>
                <c:pt idx="1">
                  <c:v>1696</c:v>
                </c:pt>
                <c:pt idx="2">
                  <c:v>1111</c:v>
                </c:pt>
                <c:pt idx="3">
                  <c:v>4721</c:v>
                </c:pt>
                <c:pt idx="4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2-459D-B2E4-DAF64B8BDA0E}"/>
            </c:ext>
          </c:extLst>
        </c:ser>
        <c:ser>
          <c:idx val="1"/>
          <c:order val="1"/>
          <c:tx>
            <c:strRef>
              <c:f>'F3.2f'!$C$4</c:f>
              <c:strCache>
                <c:ptCount val="1"/>
                <c:pt idx="0">
                  <c:v>Norskfødte med innvandrerforeldre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'F3.2f'!$A$5:$A$9</c:f>
              <c:strCache>
                <c:ptCount val="5"/>
                <c:pt idx="0">
                  <c:v>Stipendiat</c:v>
                </c:pt>
                <c:pt idx="1">
                  <c:v>Postdoktor</c:v>
                </c:pt>
                <c:pt idx="2">
                  <c:v>Stillingsnivå 3</c:v>
                </c:pt>
                <c:pt idx="3">
                  <c:v>Stillingsnivå 2</c:v>
                </c:pt>
                <c:pt idx="4">
                  <c:v>Stillingsnivå 1</c:v>
                </c:pt>
              </c:strCache>
            </c:strRef>
          </c:cat>
          <c:val>
            <c:numRef>
              <c:f>'F3.2f'!$C$5:$C$9</c:f>
              <c:numCache>
                <c:formatCode>#,##0</c:formatCode>
                <c:ptCount val="5"/>
                <c:pt idx="0">
                  <c:v>114</c:v>
                </c:pt>
                <c:pt idx="1">
                  <c:v>6</c:v>
                </c:pt>
                <c:pt idx="2">
                  <c:v>53</c:v>
                </c:pt>
                <c:pt idx="3">
                  <c:v>77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2-459D-B2E4-DAF64B8BDA0E}"/>
            </c:ext>
          </c:extLst>
        </c:ser>
        <c:ser>
          <c:idx val="2"/>
          <c:order val="2"/>
          <c:tx>
            <c:strRef>
              <c:f>'F3.2f'!$D$4</c:f>
              <c:strCache>
                <c:ptCount val="1"/>
                <c:pt idx="0">
                  <c:v>Øvrige forskere/faglig personale</c:v>
                </c:pt>
              </c:strCache>
            </c:strRef>
          </c:tx>
          <c:spPr>
            <a:solidFill>
              <a:schemeClr val="accent3"/>
            </a:solidFill>
            <a:ln w="22225">
              <a:noFill/>
            </a:ln>
            <a:effectLst/>
          </c:spPr>
          <c:invertIfNegative val="0"/>
          <c:cat>
            <c:strRef>
              <c:f>'F3.2f'!$A$5:$A$9</c:f>
              <c:strCache>
                <c:ptCount val="5"/>
                <c:pt idx="0">
                  <c:v>Stipendiat</c:v>
                </c:pt>
                <c:pt idx="1">
                  <c:v>Postdoktor</c:v>
                </c:pt>
                <c:pt idx="2">
                  <c:v>Stillingsnivå 3</c:v>
                </c:pt>
                <c:pt idx="3">
                  <c:v>Stillingsnivå 2</c:v>
                </c:pt>
                <c:pt idx="4">
                  <c:v>Stillingsnivå 1</c:v>
                </c:pt>
              </c:strCache>
            </c:strRef>
          </c:cat>
          <c:val>
            <c:numRef>
              <c:f>'F3.2f'!$D$5:$D$9</c:f>
              <c:numCache>
                <c:formatCode>#,##0</c:formatCode>
                <c:ptCount val="5"/>
                <c:pt idx="0">
                  <c:v>4556</c:v>
                </c:pt>
                <c:pt idx="1">
                  <c:v>602</c:v>
                </c:pt>
                <c:pt idx="2">
                  <c:v>6093</c:v>
                </c:pt>
                <c:pt idx="3">
                  <c:v>9930</c:v>
                </c:pt>
                <c:pt idx="4">
                  <c:v>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2-459D-B2E4-DAF64B8BD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6519504"/>
        <c:axId val="686520488"/>
      </c:barChart>
      <c:catAx>
        <c:axId val="68651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6520488"/>
        <c:crosses val="autoZero"/>
        <c:auto val="1"/>
        <c:lblAlgn val="ctr"/>
        <c:lblOffset val="100"/>
        <c:noMultiLvlLbl val="0"/>
      </c:catAx>
      <c:valAx>
        <c:axId val="68652048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0.87447998592858756"/>
              <c:y val="0.85355380786806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651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06821468430964E-2"/>
          <c:y val="9.9697054653519274E-2"/>
          <c:w val="0.89234428715628089"/>
          <c:h val="0.639263703430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'F3.2g'!$B$3</c:f>
              <c:strCache>
                <c:ptCount val="1"/>
                <c:pt idx="0">
                  <c:v>Under 30 år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'F3.2g'!$A$4:$A$11</c:f>
              <c:strCache>
                <c:ptCount val="8"/>
                <c:pt idx="0">
                  <c:v>Professor/
dosent</c:v>
                </c:pt>
                <c:pt idx="1">
                  <c:v>Første-
amanuensis/
-lektor</c:v>
                </c:pt>
                <c:pt idx="2">
                  <c:v>UoH-lektor</c:v>
                </c:pt>
                <c:pt idx="3">
                  <c:v>Øvrig
faglig
personale</c:v>
                </c:pt>
                <c:pt idx="4">
                  <c:v>Postdoktor</c:v>
                </c:pt>
                <c:pt idx="5">
                  <c:v>Forsker</c:v>
                </c:pt>
                <c:pt idx="6">
                  <c:v>Lege/
psykolog</c:v>
                </c:pt>
                <c:pt idx="7">
                  <c:v>Stipendiat/
vit.ass</c:v>
                </c:pt>
              </c:strCache>
            </c:strRef>
          </c:cat>
          <c:val>
            <c:numRef>
              <c:f>'F3.2g'!$B$4:$B$11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179</c:v>
                </c:pt>
                <c:pt idx="3">
                  <c:v>14</c:v>
                </c:pt>
                <c:pt idx="4">
                  <c:v>104</c:v>
                </c:pt>
                <c:pt idx="5">
                  <c:v>114</c:v>
                </c:pt>
                <c:pt idx="6">
                  <c:v>9</c:v>
                </c:pt>
                <c:pt idx="7">
                  <c:v>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4-47CB-B03A-9724D5F77001}"/>
            </c:ext>
          </c:extLst>
        </c:ser>
        <c:ser>
          <c:idx val="1"/>
          <c:order val="1"/>
          <c:tx>
            <c:strRef>
              <c:f>'F3.2g'!$C$3</c:f>
              <c:strCache>
                <c:ptCount val="1"/>
                <c:pt idx="0">
                  <c:v>30-39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'F3.2g'!$A$4:$A$11</c:f>
              <c:strCache>
                <c:ptCount val="8"/>
                <c:pt idx="0">
                  <c:v>Professor/
dosent</c:v>
                </c:pt>
                <c:pt idx="1">
                  <c:v>Første-
amanuensis/
-lektor</c:v>
                </c:pt>
                <c:pt idx="2">
                  <c:v>UoH-lektor</c:v>
                </c:pt>
                <c:pt idx="3">
                  <c:v>Øvrig
faglig
personale</c:v>
                </c:pt>
                <c:pt idx="4">
                  <c:v>Postdoktor</c:v>
                </c:pt>
                <c:pt idx="5">
                  <c:v>Forsker</c:v>
                </c:pt>
                <c:pt idx="6">
                  <c:v>Lege/
psykolog</c:v>
                </c:pt>
                <c:pt idx="7">
                  <c:v>Stipendiat/
vit.ass</c:v>
                </c:pt>
              </c:strCache>
            </c:strRef>
          </c:cat>
          <c:val>
            <c:numRef>
              <c:f>'F3.2g'!$C$4:$C$11</c:f>
              <c:numCache>
                <c:formatCode>General</c:formatCode>
                <c:ptCount val="8"/>
                <c:pt idx="0">
                  <c:v>98</c:v>
                </c:pt>
                <c:pt idx="1">
                  <c:v>1123</c:v>
                </c:pt>
                <c:pt idx="2">
                  <c:v>972</c:v>
                </c:pt>
                <c:pt idx="3">
                  <c:v>97</c:v>
                </c:pt>
                <c:pt idx="4">
                  <c:v>1491</c:v>
                </c:pt>
                <c:pt idx="5">
                  <c:v>1000</c:v>
                </c:pt>
                <c:pt idx="6">
                  <c:v>364</c:v>
                </c:pt>
                <c:pt idx="7">
                  <c:v>3510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4-47CB-B03A-9724D5F77001}"/>
            </c:ext>
          </c:extLst>
        </c:ser>
        <c:ser>
          <c:idx val="2"/>
          <c:order val="2"/>
          <c:tx>
            <c:strRef>
              <c:f>'F3.2g'!$D$3</c:f>
              <c:strCache>
                <c:ptCount val="1"/>
                <c:pt idx="0">
                  <c:v>40-49 år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'F3.2g'!$A$4:$A$11</c:f>
              <c:strCache>
                <c:ptCount val="8"/>
                <c:pt idx="0">
                  <c:v>Professor/
dosent</c:v>
                </c:pt>
                <c:pt idx="1">
                  <c:v>Første-
amanuensis/
-lektor</c:v>
                </c:pt>
                <c:pt idx="2">
                  <c:v>UoH-lektor</c:v>
                </c:pt>
                <c:pt idx="3">
                  <c:v>Øvrig
faglig
personale</c:v>
                </c:pt>
                <c:pt idx="4">
                  <c:v>Postdoktor</c:v>
                </c:pt>
                <c:pt idx="5">
                  <c:v>Forsker</c:v>
                </c:pt>
                <c:pt idx="6">
                  <c:v>Lege/
psykolog</c:v>
                </c:pt>
                <c:pt idx="7">
                  <c:v>Stipendiat/
vit.ass</c:v>
                </c:pt>
              </c:strCache>
            </c:strRef>
          </c:cat>
          <c:val>
            <c:numRef>
              <c:f>'F3.2g'!$D$4:$D$11</c:f>
              <c:numCache>
                <c:formatCode>General</c:formatCode>
                <c:ptCount val="8"/>
                <c:pt idx="0">
                  <c:v>1031</c:v>
                </c:pt>
                <c:pt idx="1">
                  <c:v>2322</c:v>
                </c:pt>
                <c:pt idx="2">
                  <c:v>1216</c:v>
                </c:pt>
                <c:pt idx="3">
                  <c:v>235</c:v>
                </c:pt>
                <c:pt idx="4">
                  <c:v>387</c:v>
                </c:pt>
                <c:pt idx="5">
                  <c:v>1012</c:v>
                </c:pt>
                <c:pt idx="6">
                  <c:v>859</c:v>
                </c:pt>
                <c:pt idx="7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4-47CB-B03A-9724D5F77001}"/>
            </c:ext>
          </c:extLst>
        </c:ser>
        <c:ser>
          <c:idx val="3"/>
          <c:order val="3"/>
          <c:tx>
            <c:strRef>
              <c:f>'F3.2g'!$E$3</c:f>
              <c:strCache>
                <c:ptCount val="1"/>
                <c:pt idx="0">
                  <c:v>50-59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'F3.2g'!$A$4:$A$11</c:f>
              <c:strCache>
                <c:ptCount val="8"/>
                <c:pt idx="0">
                  <c:v>Professor/
dosent</c:v>
                </c:pt>
                <c:pt idx="1">
                  <c:v>Første-
amanuensis/
-lektor</c:v>
                </c:pt>
                <c:pt idx="2">
                  <c:v>UoH-lektor</c:v>
                </c:pt>
                <c:pt idx="3">
                  <c:v>Øvrig
faglig
personale</c:v>
                </c:pt>
                <c:pt idx="4">
                  <c:v>Postdoktor</c:v>
                </c:pt>
                <c:pt idx="5">
                  <c:v>Forsker</c:v>
                </c:pt>
                <c:pt idx="6">
                  <c:v>Lege/
psykolog</c:v>
                </c:pt>
                <c:pt idx="7">
                  <c:v>Stipendiat/
vit.ass</c:v>
                </c:pt>
              </c:strCache>
            </c:strRef>
          </c:cat>
          <c:val>
            <c:numRef>
              <c:f>'F3.2g'!$E$4:$E$11</c:f>
              <c:numCache>
                <c:formatCode>General</c:formatCode>
                <c:ptCount val="8"/>
                <c:pt idx="0">
                  <c:v>1800</c:v>
                </c:pt>
                <c:pt idx="1">
                  <c:v>1741</c:v>
                </c:pt>
                <c:pt idx="2">
                  <c:v>1148</c:v>
                </c:pt>
                <c:pt idx="3">
                  <c:v>333</c:v>
                </c:pt>
                <c:pt idx="4">
                  <c:v>75</c:v>
                </c:pt>
                <c:pt idx="5">
                  <c:v>549</c:v>
                </c:pt>
                <c:pt idx="6">
                  <c:v>654</c:v>
                </c:pt>
                <c:pt idx="7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94-47CB-B03A-9724D5F77001}"/>
            </c:ext>
          </c:extLst>
        </c:ser>
        <c:ser>
          <c:idx val="4"/>
          <c:order val="4"/>
          <c:tx>
            <c:strRef>
              <c:f>'F3.2g'!$F$3</c:f>
              <c:strCache>
                <c:ptCount val="1"/>
                <c:pt idx="0">
                  <c:v>60 år og over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'F3.2g'!$A$4:$A$11</c:f>
              <c:strCache>
                <c:ptCount val="8"/>
                <c:pt idx="0">
                  <c:v>Professor/
dosent</c:v>
                </c:pt>
                <c:pt idx="1">
                  <c:v>Første-
amanuensis/
-lektor</c:v>
                </c:pt>
                <c:pt idx="2">
                  <c:v>UoH-lektor</c:v>
                </c:pt>
                <c:pt idx="3">
                  <c:v>Øvrig
faglig
personale</c:v>
                </c:pt>
                <c:pt idx="4">
                  <c:v>Postdoktor</c:v>
                </c:pt>
                <c:pt idx="5">
                  <c:v>Forsker</c:v>
                </c:pt>
                <c:pt idx="6">
                  <c:v>Lege/
psykolog</c:v>
                </c:pt>
                <c:pt idx="7">
                  <c:v>Stipendiat/
vit.ass</c:v>
                </c:pt>
              </c:strCache>
            </c:strRef>
          </c:cat>
          <c:val>
            <c:numRef>
              <c:f>'F3.2g'!$F$4:$F$11</c:f>
              <c:numCache>
                <c:formatCode>General</c:formatCode>
                <c:ptCount val="8"/>
                <c:pt idx="0">
                  <c:v>1869</c:v>
                </c:pt>
                <c:pt idx="1">
                  <c:v>1107</c:v>
                </c:pt>
                <c:pt idx="2">
                  <c:v>635</c:v>
                </c:pt>
                <c:pt idx="3">
                  <c:v>189</c:v>
                </c:pt>
                <c:pt idx="4">
                  <c:v>13</c:v>
                </c:pt>
                <c:pt idx="5">
                  <c:v>300</c:v>
                </c:pt>
                <c:pt idx="6">
                  <c:v>481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94-47CB-B03A-9724D5F77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707472"/>
        <c:axId val="1357706032"/>
      </c:barChart>
      <c:catAx>
        <c:axId val="135770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7706032"/>
        <c:crosses val="autoZero"/>
        <c:auto val="1"/>
        <c:lblAlgn val="ctr"/>
        <c:lblOffset val="100"/>
        <c:noMultiLvlLbl val="0"/>
      </c:catAx>
      <c:valAx>
        <c:axId val="1357706032"/>
        <c:scaling>
          <c:orientation val="minMax"/>
          <c:max val="3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6.6182314035948637E-3"/>
              <c:y val="1.03219294943167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5770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401236792850224E-3"/>
          <c:y val="0.90017860572306507"/>
          <c:w val="0.97122819678846073"/>
          <c:h val="9.6288649894372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6041666666666"/>
          <c:y val="5.2020486111111111E-2"/>
          <c:w val="0.65655416666666666"/>
          <c:h val="0.868185416666666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'F3.2h'!$A$5</c:f>
              <c:strCache>
                <c:ptCount val="1"/>
                <c:pt idx="0">
                  <c:v>Uoppgitt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'F3.2h'!$B$4:$L$4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'F3.2h'!$B$5:$L$5</c:f>
              <c:numCache>
                <c:formatCode>0</c:formatCode>
                <c:ptCount val="11"/>
                <c:pt idx="0">
                  <c:v>7478</c:v>
                </c:pt>
                <c:pt idx="1">
                  <c:v>7862</c:v>
                </c:pt>
                <c:pt idx="2">
                  <c:v>8238</c:v>
                </c:pt>
                <c:pt idx="3">
                  <c:v>8743</c:v>
                </c:pt>
                <c:pt idx="4">
                  <c:v>9169</c:v>
                </c:pt>
                <c:pt idx="5">
                  <c:v>9978</c:v>
                </c:pt>
                <c:pt idx="6">
                  <c:v>10522</c:v>
                </c:pt>
                <c:pt idx="7">
                  <c:v>11239</c:v>
                </c:pt>
                <c:pt idx="8">
                  <c:v>11843</c:v>
                </c:pt>
                <c:pt idx="9">
                  <c:v>12820</c:v>
                </c:pt>
                <c:pt idx="10">
                  <c:v>13443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7-4D3E-B7D9-D007E8BF64B9}"/>
            </c:ext>
          </c:extLst>
        </c:ser>
        <c:ser>
          <c:idx val="1"/>
          <c:order val="1"/>
          <c:tx>
            <c:strRef>
              <c:f>'F3.2h'!$A$6</c:f>
              <c:strCache>
                <c:ptCount val="1"/>
                <c:pt idx="0">
                  <c:v>Mor eller far har grunnskoleutdanning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'F3.2h'!$B$4:$L$4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'F3.2h'!$B$6:$L$6</c:f>
              <c:numCache>
                <c:formatCode>0</c:formatCode>
                <c:ptCount val="11"/>
                <c:pt idx="0">
                  <c:v>1589</c:v>
                </c:pt>
                <c:pt idx="1">
                  <c:v>1563</c:v>
                </c:pt>
                <c:pt idx="2">
                  <c:v>1495</c:v>
                </c:pt>
                <c:pt idx="3">
                  <c:v>1445</c:v>
                </c:pt>
                <c:pt idx="4">
                  <c:v>1393</c:v>
                </c:pt>
                <c:pt idx="5">
                  <c:v>1367</c:v>
                </c:pt>
                <c:pt idx="6">
                  <c:v>1317</c:v>
                </c:pt>
                <c:pt idx="7">
                  <c:v>1268</c:v>
                </c:pt>
                <c:pt idx="8">
                  <c:v>1212</c:v>
                </c:pt>
                <c:pt idx="9">
                  <c:v>1132</c:v>
                </c:pt>
                <c:pt idx="10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7-4D3E-B7D9-D007E8BF64B9}"/>
            </c:ext>
          </c:extLst>
        </c:ser>
        <c:ser>
          <c:idx val="2"/>
          <c:order val="2"/>
          <c:tx>
            <c:strRef>
              <c:f>'F3.2h'!$A$7</c:f>
              <c:strCache>
                <c:ptCount val="1"/>
                <c:pt idx="0">
                  <c:v>Mor eller far har videregående utdanning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'F3.2h'!$B$4:$L$4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'F3.2h'!$B$7:$L$7</c:f>
              <c:numCache>
                <c:formatCode>0</c:formatCode>
                <c:ptCount val="11"/>
                <c:pt idx="0">
                  <c:v>8173</c:v>
                </c:pt>
                <c:pt idx="1">
                  <c:v>8190</c:v>
                </c:pt>
                <c:pt idx="2">
                  <c:v>8203</c:v>
                </c:pt>
                <c:pt idx="3">
                  <c:v>8269</c:v>
                </c:pt>
                <c:pt idx="4">
                  <c:v>8376</c:v>
                </c:pt>
                <c:pt idx="5">
                  <c:v>8501</c:v>
                </c:pt>
                <c:pt idx="6">
                  <c:v>8491</c:v>
                </c:pt>
                <c:pt idx="7">
                  <c:v>8426</c:v>
                </c:pt>
                <c:pt idx="8">
                  <c:v>8352</c:v>
                </c:pt>
                <c:pt idx="9">
                  <c:v>8228</c:v>
                </c:pt>
                <c:pt idx="10">
                  <c:v>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7-4D3E-B7D9-D007E8BF64B9}"/>
            </c:ext>
          </c:extLst>
        </c:ser>
        <c:ser>
          <c:idx val="3"/>
          <c:order val="3"/>
          <c:tx>
            <c:strRef>
              <c:f>'F3.2h'!$A$8</c:f>
              <c:strCache>
                <c:ptCount val="1"/>
                <c:pt idx="0">
                  <c:v>Mor eller far har kort høyere utdanning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'F3.2h'!$B$4:$L$4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'F3.2h'!$B$8:$L$8</c:f>
              <c:numCache>
                <c:formatCode>0</c:formatCode>
                <c:ptCount val="11"/>
                <c:pt idx="0">
                  <c:v>6581</c:v>
                </c:pt>
                <c:pt idx="1">
                  <c:v>6819</c:v>
                </c:pt>
                <c:pt idx="2">
                  <c:v>7025</c:v>
                </c:pt>
                <c:pt idx="3">
                  <c:v>7323</c:v>
                </c:pt>
                <c:pt idx="4">
                  <c:v>7614</c:v>
                </c:pt>
                <c:pt idx="5">
                  <c:v>7971</c:v>
                </c:pt>
                <c:pt idx="6">
                  <c:v>8331</c:v>
                </c:pt>
                <c:pt idx="7">
                  <c:v>8561</c:v>
                </c:pt>
                <c:pt idx="8">
                  <c:v>8841</c:v>
                </c:pt>
                <c:pt idx="9">
                  <c:v>9095</c:v>
                </c:pt>
                <c:pt idx="10">
                  <c:v>9118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A7-4D3E-B7D9-D007E8BF64B9}"/>
            </c:ext>
          </c:extLst>
        </c:ser>
        <c:ser>
          <c:idx val="4"/>
          <c:order val="4"/>
          <c:tx>
            <c:strRef>
              <c:f>'F3.2h'!$A$9</c:f>
              <c:strCache>
                <c:ptCount val="1"/>
                <c:pt idx="0">
                  <c:v>Mor eller far har lang høyere utdanning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'F3.2h'!$B$4:$L$4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'F3.2h'!$B$9:$L$9</c:f>
              <c:numCache>
                <c:formatCode>0</c:formatCode>
                <c:ptCount val="11"/>
                <c:pt idx="0">
                  <c:v>6465</c:v>
                </c:pt>
                <c:pt idx="1">
                  <c:v>6675</c:v>
                </c:pt>
                <c:pt idx="2">
                  <c:v>6876</c:v>
                </c:pt>
                <c:pt idx="3">
                  <c:v>7164</c:v>
                </c:pt>
                <c:pt idx="4">
                  <c:v>7319</c:v>
                </c:pt>
                <c:pt idx="5">
                  <c:v>7665</c:v>
                </c:pt>
                <c:pt idx="6">
                  <c:v>7832</c:v>
                </c:pt>
                <c:pt idx="7">
                  <c:v>7997</c:v>
                </c:pt>
                <c:pt idx="8">
                  <c:v>8228</c:v>
                </c:pt>
                <c:pt idx="9">
                  <c:v>8498</c:v>
                </c:pt>
                <c:pt idx="10">
                  <c:v>8524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70A7-4D3E-B7D9-D007E8BF6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6753679"/>
        <c:axId val="1626751279"/>
        <c:extLst/>
      </c:barChart>
      <c:catAx>
        <c:axId val="1626753679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626751279"/>
        <c:crosses val="autoZero"/>
        <c:auto val="1"/>
        <c:lblAlgn val="ctr"/>
        <c:lblOffset val="100"/>
        <c:noMultiLvlLbl val="0"/>
      </c:catAx>
      <c:valAx>
        <c:axId val="1626751279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Andel forskere/faglig personale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62675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7239583333329"/>
          <c:y val="0.15172123290182332"/>
          <c:w val="0.20742013888888888"/>
          <c:h val="0.7779575842926360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049388916792236E-3"/>
          <c:y val="6.9902497539370084E-2"/>
          <c:w val="0.98724259166248118"/>
          <c:h val="0.92228500246062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'[1]Figur 3.3a'!$B$2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3.3a'!$A$3:$A$13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3.3a'!$B$3:$B$13</c:f>
              <c:numCache>
                <c:formatCode>General</c:formatCode>
                <c:ptCount val="11"/>
                <c:pt idx="0">
                  <c:v>48897</c:v>
                </c:pt>
                <c:pt idx="1">
                  <c:v>52396</c:v>
                </c:pt>
                <c:pt idx="2">
                  <c:v>54471</c:v>
                </c:pt>
                <c:pt idx="3">
                  <c:v>55584</c:v>
                </c:pt>
                <c:pt idx="4">
                  <c:v>58252</c:v>
                </c:pt>
                <c:pt idx="5">
                  <c:v>56119</c:v>
                </c:pt>
                <c:pt idx="6">
                  <c:v>60829</c:v>
                </c:pt>
                <c:pt idx="7">
                  <c:v>61855</c:v>
                </c:pt>
                <c:pt idx="8">
                  <c:v>53676</c:v>
                </c:pt>
                <c:pt idx="9">
                  <c:v>53634</c:v>
                </c:pt>
                <c:pt idx="10">
                  <c:v>56326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F-4DAD-A062-E6B820DC09BF}"/>
            </c:ext>
          </c:extLst>
        </c:ser>
        <c:ser>
          <c:idx val="1"/>
          <c:order val="1"/>
          <c:tx>
            <c:strRef>
              <c:f>'[1]Figur 3.3a'!$C$2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3.3a'!$A$3:$A$13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3.3a'!$C$3:$C$13</c:f>
              <c:numCache>
                <c:formatCode>General</c:formatCode>
                <c:ptCount val="11"/>
                <c:pt idx="0">
                  <c:v>70104</c:v>
                </c:pt>
                <c:pt idx="1">
                  <c:v>74748</c:v>
                </c:pt>
                <c:pt idx="2">
                  <c:v>76653</c:v>
                </c:pt>
                <c:pt idx="3">
                  <c:v>78746</c:v>
                </c:pt>
                <c:pt idx="4">
                  <c:v>82449</c:v>
                </c:pt>
                <c:pt idx="5">
                  <c:v>81158</c:v>
                </c:pt>
                <c:pt idx="6">
                  <c:v>88712</c:v>
                </c:pt>
                <c:pt idx="7">
                  <c:v>90875</c:v>
                </c:pt>
                <c:pt idx="8">
                  <c:v>79916</c:v>
                </c:pt>
                <c:pt idx="9">
                  <c:v>81148</c:v>
                </c:pt>
                <c:pt idx="10">
                  <c:v>84631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F-4DAD-A062-E6B820DC0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00816368"/>
        <c:axId val="400800528"/>
      </c:barChart>
      <c:lineChart>
        <c:grouping val="standard"/>
        <c:varyColors val="0"/>
        <c:ser>
          <c:idx val="2"/>
          <c:order val="2"/>
          <c:tx>
            <c:strRef>
              <c:f>'[1]Figur 3.3a'!$D$2</c:f>
              <c:strCache>
                <c:ptCount val="1"/>
                <c:pt idx="0">
                  <c:v>Andel Kvinner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3.3a'!$A$3:$A$13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3.3a'!$D$3:$D$13</c:f>
              <c:numCache>
                <c:formatCode>General</c:formatCode>
                <c:ptCount val="11"/>
                <c:pt idx="0">
                  <c:v>0.58910429324123326</c:v>
                </c:pt>
                <c:pt idx="1">
                  <c:v>0.58790033348014847</c:v>
                </c:pt>
                <c:pt idx="2">
                  <c:v>0.58458405783838197</c:v>
                </c:pt>
                <c:pt idx="3">
                  <c:v>0.58621305739596519</c:v>
                </c:pt>
                <c:pt idx="4">
                  <c:v>0.5859873064157326</c:v>
                </c:pt>
                <c:pt idx="5">
                  <c:v>0.5911988169904645</c:v>
                </c:pt>
                <c:pt idx="6">
                  <c:v>0.59322861288877293</c:v>
                </c:pt>
                <c:pt idx="7">
                  <c:v>0.59500425587638317</c:v>
                </c:pt>
                <c:pt idx="8">
                  <c:v>0.59820947362117494</c:v>
                </c:pt>
                <c:pt idx="9">
                  <c:v>0.60206852547076017</c:v>
                </c:pt>
                <c:pt idx="10">
                  <c:v>0.6004029597678725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6F-4DAD-A062-E6B820DC0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824528"/>
        <c:axId val="400819728"/>
      </c:lineChart>
      <c:catAx>
        <c:axId val="40081636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00800528"/>
        <c:crosses val="autoZero"/>
        <c:auto val="1"/>
        <c:lblAlgn val="ctr"/>
        <c:lblOffset val="100"/>
        <c:noMultiLvlLbl val="0"/>
      </c:catAx>
      <c:valAx>
        <c:axId val="40080052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Søkere</a:t>
                </a:r>
              </a:p>
            </c:rich>
          </c:tx>
          <c:layout>
            <c:manualLayout>
              <c:xMode val="edge"/>
              <c:yMode val="edge"/>
              <c:x val="8.8008800880088004E-3"/>
              <c:y val="1.56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00816368"/>
        <c:crosses val="autoZero"/>
        <c:crossBetween val="between"/>
      </c:valAx>
      <c:valAx>
        <c:axId val="400819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00824528"/>
        <c:crosses val="max"/>
        <c:crossBetween val="between"/>
      </c:valAx>
      <c:catAx>
        <c:axId val="40082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819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'[2]Figur 3.3b'!$S$12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'[2]Figur 3.3b'!$T$2:$AI$2</c:f>
              <c:strCache>
                <c:ptCount val="16"/>
                <c:pt idx="0">
                  <c:v>Mediefag</c:v>
                </c:pt>
                <c:pt idx="1">
                  <c:v>Helsefag</c:v>
                </c:pt>
                <c:pt idx="2">
                  <c:v>Land- og havbruk</c:v>
                </c:pt>
                <c:pt idx="3">
                  <c:v>Reiseliv</c:v>
                </c:pt>
                <c:pt idx="4">
                  <c:v>Pedagogiske fag</c:v>
                </c:pt>
                <c:pt idx="5">
                  <c:v>Økonomisk�administrative fag</c:v>
                </c:pt>
                <c:pt idx="6">
                  <c:v>Samfunnsfag</c:v>
                </c:pt>
                <c:pt idx="7">
                  <c:v>Informasjonsteknologi</c:v>
                </c:pt>
                <c:pt idx="8">
                  <c:v>Historiefag</c:v>
                </c:pt>
                <c:pt idx="9">
                  <c:v>Estetiske fag</c:v>
                </c:pt>
                <c:pt idx="10">
                  <c:v>Teknologiske fag</c:v>
                </c:pt>
                <c:pt idx="11">
                  <c:v>Språkfag</c:v>
                </c:pt>
                <c:pt idx="12">
                  <c:v>Realfag</c:v>
                </c:pt>
                <c:pt idx="13">
                  <c:v>Lærerutdanninger</c:v>
                </c:pt>
                <c:pt idx="14">
                  <c:v>Idrettsfag</c:v>
                </c:pt>
                <c:pt idx="15">
                  <c:v>Juridiske fag</c:v>
                </c:pt>
              </c:strCache>
            </c:strRef>
          </c:cat>
          <c:val>
            <c:numRef>
              <c:f>'[2]Figur 3.3b'!$T$12:$AI$12</c:f>
              <c:numCache>
                <c:formatCode>#,##0_);[Red]\(#,##0\)</c:formatCode>
                <c:ptCount val="16"/>
                <c:pt idx="0">
                  <c:v>4211</c:v>
                </c:pt>
                <c:pt idx="1">
                  <c:v>29956</c:v>
                </c:pt>
                <c:pt idx="2">
                  <c:v>1101</c:v>
                </c:pt>
                <c:pt idx="3">
                  <c:v>418</c:v>
                </c:pt>
                <c:pt idx="4">
                  <c:v>2268</c:v>
                </c:pt>
                <c:pt idx="5">
                  <c:v>23469</c:v>
                </c:pt>
                <c:pt idx="6">
                  <c:v>15672</c:v>
                </c:pt>
                <c:pt idx="7">
                  <c:v>7380</c:v>
                </c:pt>
                <c:pt idx="8">
                  <c:v>3585</c:v>
                </c:pt>
                <c:pt idx="9">
                  <c:v>2887</c:v>
                </c:pt>
                <c:pt idx="10">
                  <c:v>14672</c:v>
                </c:pt>
                <c:pt idx="11">
                  <c:v>4406</c:v>
                </c:pt>
                <c:pt idx="12">
                  <c:v>3504</c:v>
                </c:pt>
                <c:pt idx="13">
                  <c:v>8613</c:v>
                </c:pt>
                <c:pt idx="14">
                  <c:v>2832</c:v>
                </c:pt>
                <c:pt idx="15">
                  <c:v>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6-4321-9189-D8001D32FEED}"/>
            </c:ext>
          </c:extLst>
        </c:ser>
        <c:ser>
          <c:idx val="1"/>
          <c:order val="1"/>
          <c:tx>
            <c:strRef>
              <c:f>'[2]Figur 3.3b'!$S$13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'[2]Figur 3.3b'!$T$2:$AI$2</c:f>
              <c:strCache>
                <c:ptCount val="16"/>
                <c:pt idx="0">
                  <c:v>Mediefag</c:v>
                </c:pt>
                <c:pt idx="1">
                  <c:v>Helsefag</c:v>
                </c:pt>
                <c:pt idx="2">
                  <c:v>Land- og havbruk</c:v>
                </c:pt>
                <c:pt idx="3">
                  <c:v>Reiseliv</c:v>
                </c:pt>
                <c:pt idx="4">
                  <c:v>Pedagogiske fag</c:v>
                </c:pt>
                <c:pt idx="5">
                  <c:v>Økonomisk�administrative fag</c:v>
                </c:pt>
                <c:pt idx="6">
                  <c:v>Samfunnsfag</c:v>
                </c:pt>
                <c:pt idx="7">
                  <c:v>Informasjonsteknologi</c:v>
                </c:pt>
                <c:pt idx="8">
                  <c:v>Historiefag</c:v>
                </c:pt>
                <c:pt idx="9">
                  <c:v>Estetiske fag</c:v>
                </c:pt>
                <c:pt idx="10">
                  <c:v>Teknologiske fag</c:v>
                </c:pt>
                <c:pt idx="11">
                  <c:v>Språkfag</c:v>
                </c:pt>
                <c:pt idx="12">
                  <c:v>Realfag</c:v>
                </c:pt>
                <c:pt idx="13">
                  <c:v>Lærerutdanninger</c:v>
                </c:pt>
                <c:pt idx="14">
                  <c:v>Idrettsfag</c:v>
                </c:pt>
                <c:pt idx="15">
                  <c:v>Juridiske fag</c:v>
                </c:pt>
              </c:strCache>
            </c:strRef>
          </c:cat>
          <c:val>
            <c:numRef>
              <c:f>'[2]Figur 3.3b'!$T$13:$AI$13</c:f>
              <c:numCache>
                <c:formatCode>#,##0_);[Red]\(#,##0\)</c:formatCode>
                <c:ptCount val="16"/>
                <c:pt idx="0">
                  <c:v>4240</c:v>
                </c:pt>
                <c:pt idx="1">
                  <c:v>31855</c:v>
                </c:pt>
                <c:pt idx="2">
                  <c:v>1090</c:v>
                </c:pt>
                <c:pt idx="3">
                  <c:v>311</c:v>
                </c:pt>
                <c:pt idx="4">
                  <c:v>2286</c:v>
                </c:pt>
                <c:pt idx="5">
                  <c:v>25804</c:v>
                </c:pt>
                <c:pt idx="6">
                  <c:v>17179</c:v>
                </c:pt>
                <c:pt idx="7">
                  <c:v>7332</c:v>
                </c:pt>
                <c:pt idx="8">
                  <c:v>4039</c:v>
                </c:pt>
                <c:pt idx="9">
                  <c:v>2871</c:v>
                </c:pt>
                <c:pt idx="10">
                  <c:v>14996</c:v>
                </c:pt>
                <c:pt idx="11">
                  <c:v>4537</c:v>
                </c:pt>
                <c:pt idx="12">
                  <c:v>3730</c:v>
                </c:pt>
                <c:pt idx="13">
                  <c:v>8124</c:v>
                </c:pt>
                <c:pt idx="14">
                  <c:v>2883</c:v>
                </c:pt>
                <c:pt idx="15">
                  <c:v>9680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6-4321-9189-D8001D32F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331024"/>
        <c:axId val="195335824"/>
      </c:barChart>
      <c:catAx>
        <c:axId val="19533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5335824"/>
        <c:crosses val="autoZero"/>
        <c:auto val="1"/>
        <c:lblAlgn val="ctr"/>
        <c:lblOffset val="100"/>
        <c:noMultiLvlLbl val="0"/>
      </c:catAx>
      <c:valAx>
        <c:axId val="19533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533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049388916792236E-3"/>
          <c:y val="6.9902497539370084E-2"/>
          <c:w val="0.98724259166248118"/>
          <c:h val="0.92228500246062994"/>
        </c:manualLayout>
      </c:layout>
      <c:lineChart>
        <c:grouping val="standard"/>
        <c:varyColors val="0"/>
        <c:ser>
          <c:idx val="0"/>
          <c:order val="0"/>
          <c:tx>
            <c:strRef>
              <c:f>'[1]Figur 3.3c'!$B$2</c:f>
              <c:strCache>
                <c:ptCount val="1"/>
                <c:pt idx="0">
                  <c:v>SYKEPL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3.3c'!$A$3:$A$13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3.3c'!$B$3:$B$13</c:f>
              <c:numCache>
                <c:formatCode>General</c:formatCode>
                <c:ptCount val="11"/>
                <c:pt idx="0">
                  <c:v>10808</c:v>
                </c:pt>
                <c:pt idx="1">
                  <c:v>12687</c:v>
                </c:pt>
                <c:pt idx="2">
                  <c:v>15152</c:v>
                </c:pt>
                <c:pt idx="3">
                  <c:v>16015</c:v>
                </c:pt>
                <c:pt idx="4">
                  <c:v>16032</c:v>
                </c:pt>
                <c:pt idx="5">
                  <c:v>12864</c:v>
                </c:pt>
                <c:pt idx="6">
                  <c:v>13563</c:v>
                </c:pt>
                <c:pt idx="7">
                  <c:v>13209</c:v>
                </c:pt>
                <c:pt idx="8">
                  <c:v>10223</c:v>
                </c:pt>
                <c:pt idx="9">
                  <c:v>8977</c:v>
                </c:pt>
                <c:pt idx="10">
                  <c:v>10005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D8-4028-ABDD-A82572B0A749}"/>
            </c:ext>
          </c:extLst>
        </c:ser>
        <c:ser>
          <c:idx val="3"/>
          <c:order val="3"/>
          <c:tx>
            <c:strRef>
              <c:f>'[1]Figur 3.3c'!$E$2</c:f>
              <c:strCache>
                <c:ptCount val="1"/>
                <c:pt idx="0">
                  <c:v>BARNEVER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3.3c'!$A$3:$A$13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3.3c'!$E$3:$E$13</c:f>
              <c:numCache>
                <c:formatCode>General</c:formatCode>
                <c:ptCount val="11"/>
                <c:pt idx="0">
                  <c:v>2093</c:v>
                </c:pt>
                <c:pt idx="1">
                  <c:v>2210</c:v>
                </c:pt>
                <c:pt idx="2">
                  <c:v>2523</c:v>
                </c:pt>
                <c:pt idx="3">
                  <c:v>2484</c:v>
                </c:pt>
                <c:pt idx="4">
                  <c:v>2699</c:v>
                </c:pt>
                <c:pt idx="5">
                  <c:v>2679</c:v>
                </c:pt>
                <c:pt idx="6">
                  <c:v>2746</c:v>
                </c:pt>
                <c:pt idx="7">
                  <c:v>2398</c:v>
                </c:pt>
                <c:pt idx="8">
                  <c:v>1956</c:v>
                </c:pt>
                <c:pt idx="9">
                  <c:v>1703</c:v>
                </c:pt>
                <c:pt idx="10">
                  <c:v>1809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8-4028-ABDD-A82572B0A749}"/>
            </c:ext>
          </c:extLst>
        </c:ser>
        <c:ser>
          <c:idx val="7"/>
          <c:order val="7"/>
          <c:tx>
            <c:strRef>
              <c:f>'[1]Figur 3.3c'!$I$2</c:f>
              <c:strCache>
                <c:ptCount val="1"/>
                <c:pt idx="0">
                  <c:v>MEDISIN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3.3c'!$A$3:$A$13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3.3c'!$I$3:$I$13</c:f>
              <c:numCache>
                <c:formatCode>General</c:formatCode>
                <c:ptCount val="11"/>
                <c:pt idx="0">
                  <c:v>2952</c:v>
                </c:pt>
                <c:pt idx="1">
                  <c:v>2947</c:v>
                </c:pt>
                <c:pt idx="2">
                  <c:v>3090</c:v>
                </c:pt>
                <c:pt idx="3">
                  <c:v>3263</c:v>
                </c:pt>
                <c:pt idx="4">
                  <c:v>3501</c:v>
                </c:pt>
                <c:pt idx="5">
                  <c:v>3433</c:v>
                </c:pt>
                <c:pt idx="6">
                  <c:v>4024</c:v>
                </c:pt>
                <c:pt idx="7">
                  <c:v>3857</c:v>
                </c:pt>
                <c:pt idx="8">
                  <c:v>3837</c:v>
                </c:pt>
                <c:pt idx="9">
                  <c:v>3398</c:v>
                </c:pt>
                <c:pt idx="10">
                  <c:v>3658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D8-4028-ABDD-A82572B0A749}"/>
            </c:ext>
          </c:extLst>
        </c:ser>
        <c:ser>
          <c:idx val="12"/>
          <c:order val="12"/>
          <c:tx>
            <c:strRef>
              <c:f>'[1]Figur 3.3c'!$N$2</c:f>
              <c:strCache>
                <c:ptCount val="1"/>
                <c:pt idx="0">
                  <c:v>SOSIONOM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3.3c'!$A$3:$A$13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3.3c'!$N$3:$N$13</c:f>
              <c:numCache>
                <c:formatCode>General</c:formatCode>
                <c:ptCount val="11"/>
                <c:pt idx="0">
                  <c:v>3205</c:v>
                </c:pt>
                <c:pt idx="1">
                  <c:v>3429</c:v>
                </c:pt>
                <c:pt idx="2">
                  <c:v>3987</c:v>
                </c:pt>
                <c:pt idx="3">
                  <c:v>4175</c:v>
                </c:pt>
                <c:pt idx="4">
                  <c:v>4045</c:v>
                </c:pt>
                <c:pt idx="5">
                  <c:v>4044</c:v>
                </c:pt>
                <c:pt idx="6">
                  <c:v>4397</c:v>
                </c:pt>
                <c:pt idx="7">
                  <c:v>4369</c:v>
                </c:pt>
                <c:pt idx="8">
                  <c:v>3484</c:v>
                </c:pt>
                <c:pt idx="9">
                  <c:v>3431</c:v>
                </c:pt>
                <c:pt idx="10">
                  <c:v>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D8-4028-ABDD-A82572B0A749}"/>
            </c:ext>
          </c:extLst>
        </c:ser>
        <c:ser>
          <c:idx val="17"/>
          <c:order val="17"/>
          <c:tx>
            <c:strRef>
              <c:f>'[1]Figur 3.3c'!$S$2</c:f>
              <c:strCache>
                <c:ptCount val="1"/>
                <c:pt idx="0">
                  <c:v>Totalt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3.3c'!$A$3:$A$13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3.3c'!$S$3:$S$13</c:f>
              <c:numCache>
                <c:formatCode>General</c:formatCode>
                <c:ptCount val="11"/>
                <c:pt idx="0">
                  <c:v>28911</c:v>
                </c:pt>
                <c:pt idx="1">
                  <c:v>32133</c:v>
                </c:pt>
                <c:pt idx="2">
                  <c:v>36355</c:v>
                </c:pt>
                <c:pt idx="3">
                  <c:v>38008</c:v>
                </c:pt>
                <c:pt idx="4">
                  <c:v>39341</c:v>
                </c:pt>
                <c:pt idx="5">
                  <c:v>37115</c:v>
                </c:pt>
                <c:pt idx="6">
                  <c:v>38924</c:v>
                </c:pt>
                <c:pt idx="7">
                  <c:v>38998</c:v>
                </c:pt>
                <c:pt idx="8">
                  <c:v>32329</c:v>
                </c:pt>
                <c:pt idx="9">
                  <c:v>29956</c:v>
                </c:pt>
                <c:pt idx="10">
                  <c:v>31855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D8-4028-ABDD-A82572B0A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511743"/>
        <c:axId val="15605338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'[1]Figur 3.3c'!$C$2</c15:sqref>
                        </c15:formulaRef>
                      </c:ext>
                    </c:extLst>
                    <c:strCache>
                      <c:ptCount val="1"/>
                      <c:pt idx="0">
                        <c:v>ODONT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00544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 3.3c'!$C$3:$C$13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748</c:v>
                      </c:pt>
                      <c:pt idx="1">
                        <c:v>835</c:v>
                      </c:pt>
                      <c:pt idx="2">
                        <c:v>872</c:v>
                      </c:pt>
                      <c:pt idx="3">
                        <c:v>923</c:v>
                      </c:pt>
                      <c:pt idx="4">
                        <c:v>1000</c:v>
                      </c:pt>
                      <c:pt idx="5">
                        <c:v>994</c:v>
                      </c:pt>
                      <c:pt idx="6">
                        <c:v>959</c:v>
                      </c:pt>
                      <c:pt idx="7">
                        <c:v>1060</c:v>
                      </c:pt>
                      <c:pt idx="8">
                        <c:v>1056</c:v>
                      </c:pt>
                      <c:pt idx="9">
                        <c:v>972</c:v>
                      </c:pt>
                      <c:pt idx="10">
                        <c:v>984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1D8-4028-ABDD-A82572B0A74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3.3c'!$D$2</c15:sqref>
                        </c15:formulaRef>
                      </c:ext>
                    </c:extLst>
                    <c:strCache>
                      <c:ptCount val="1"/>
                      <c:pt idx="0">
                        <c:v>FYSIO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95C7ED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3.3c'!$D$3:$D$13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2024</c:v>
                      </c:pt>
                      <c:pt idx="1">
                        <c:v>2046</c:v>
                      </c:pt>
                      <c:pt idx="2">
                        <c:v>2082</c:v>
                      </c:pt>
                      <c:pt idx="3">
                        <c:v>2014</c:v>
                      </c:pt>
                      <c:pt idx="4">
                        <c:v>2144</c:v>
                      </c:pt>
                      <c:pt idx="5">
                        <c:v>2195</c:v>
                      </c:pt>
                      <c:pt idx="6">
                        <c:v>2236</c:v>
                      </c:pt>
                      <c:pt idx="7">
                        <c:v>2187</c:v>
                      </c:pt>
                      <c:pt idx="8">
                        <c:v>1935</c:v>
                      </c:pt>
                      <c:pt idx="9">
                        <c:v>2087</c:v>
                      </c:pt>
                      <c:pt idx="10">
                        <c:v>2387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1D8-4028-ABDD-A82572B0A74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3.3c'!$F$2</c15:sqref>
                        </c15:formulaRef>
                      </c:ext>
                    </c:extLst>
                    <c:strCache>
                      <c:ptCount val="1"/>
                      <c:pt idx="0">
                        <c:v>AUDIO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D8BE00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3.3c'!$F$3:$F$13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66</c:v>
                      </c:pt>
                      <c:pt idx="1">
                        <c:v>78</c:v>
                      </c:pt>
                      <c:pt idx="2">
                        <c:v>72</c:v>
                      </c:pt>
                      <c:pt idx="3">
                        <c:v>89</c:v>
                      </c:pt>
                      <c:pt idx="4">
                        <c:v>84</c:v>
                      </c:pt>
                      <c:pt idx="5">
                        <c:v>75</c:v>
                      </c:pt>
                      <c:pt idx="6">
                        <c:v>62</c:v>
                      </c:pt>
                      <c:pt idx="7">
                        <c:v>80</c:v>
                      </c:pt>
                      <c:pt idx="8">
                        <c:v>72</c:v>
                      </c:pt>
                      <c:pt idx="9">
                        <c:v>53</c:v>
                      </c:pt>
                      <c:pt idx="10">
                        <c:v>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1D8-4028-ABDD-A82572B0A74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3.3c'!$G$2</c15:sqref>
                        </c15:formulaRef>
                      </c:ext>
                    </c:extLst>
                    <c:strCache>
                      <c:ptCount val="1"/>
                      <c:pt idx="0">
                        <c:v>VETERIN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462512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3.3c'!$G$3:$G$13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1004</c:v>
                      </c:pt>
                      <c:pt idx="1">
                        <c:v>1051</c:v>
                      </c:pt>
                      <c:pt idx="2">
                        <c:v>1101</c:v>
                      </c:pt>
                      <c:pt idx="3">
                        <c:v>921</c:v>
                      </c:pt>
                      <c:pt idx="4">
                        <c:v>1134</c:v>
                      </c:pt>
                      <c:pt idx="5">
                        <c:v>990</c:v>
                      </c:pt>
                      <c:pt idx="6">
                        <c:v>1028</c:v>
                      </c:pt>
                      <c:pt idx="7">
                        <c:v>992</c:v>
                      </c:pt>
                      <c:pt idx="8">
                        <c:v>839</c:v>
                      </c:pt>
                      <c:pt idx="9">
                        <c:v>794</c:v>
                      </c:pt>
                      <c:pt idx="10">
                        <c:v>713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1D8-4028-ABDD-A82572B0A749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3.3c'!$H$2</c15:sqref>
                        </c15:formulaRef>
                      </c:ext>
                    </c:extLst>
                    <c:strCache>
                      <c:ptCount val="1"/>
                      <c:pt idx="0">
                        <c:v>ERGO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1FA138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3.3c'!$H$3:$H$13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453</c:v>
                      </c:pt>
                      <c:pt idx="1">
                        <c:v>535</c:v>
                      </c:pt>
                      <c:pt idx="2">
                        <c:v>523</c:v>
                      </c:pt>
                      <c:pt idx="3">
                        <c:v>593</c:v>
                      </c:pt>
                      <c:pt idx="4">
                        <c:v>660</c:v>
                      </c:pt>
                      <c:pt idx="5">
                        <c:v>592</c:v>
                      </c:pt>
                      <c:pt idx="6">
                        <c:v>689</c:v>
                      </c:pt>
                      <c:pt idx="7">
                        <c:v>588</c:v>
                      </c:pt>
                      <c:pt idx="8">
                        <c:v>530</c:v>
                      </c:pt>
                      <c:pt idx="9">
                        <c:v>505</c:v>
                      </c:pt>
                      <c:pt idx="10">
                        <c:v>535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1D8-4028-ABDD-A82572B0A74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3.3c'!$J$2</c15:sqref>
                        </c15:formulaRef>
                      </c:ext>
                    </c:extLst>
                    <c:strCache>
                      <c:ptCount val="1"/>
                      <c:pt idx="0">
                        <c:v>VERNEPL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95C7ED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3.3c'!$J$3:$J$13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2296</c:v>
                      </c:pt>
                      <c:pt idx="1">
                        <c:v>2793</c:v>
                      </c:pt>
                      <c:pt idx="2">
                        <c:v>3254</c:v>
                      </c:pt>
                      <c:pt idx="3">
                        <c:v>3710</c:v>
                      </c:pt>
                      <c:pt idx="4">
                        <c:v>3824</c:v>
                      </c:pt>
                      <c:pt idx="5">
                        <c:v>4324</c:v>
                      </c:pt>
                      <c:pt idx="6">
                        <c:v>4019</c:v>
                      </c:pt>
                      <c:pt idx="7">
                        <c:v>4895</c:v>
                      </c:pt>
                      <c:pt idx="8">
                        <c:v>3945</c:v>
                      </c:pt>
                      <c:pt idx="9">
                        <c:v>3322</c:v>
                      </c:pt>
                      <c:pt idx="10">
                        <c:v>3335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1D8-4028-ABDD-A82572B0A749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3.3c'!$K$2</c15:sqref>
                        </c15:formulaRef>
                      </c:ext>
                    </c:extLst>
                    <c:strCache>
                      <c:ptCount val="1"/>
                      <c:pt idx="0">
                        <c:v>FARMASI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0063AF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3.3c'!$K$3:$K$13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211</c:v>
                      </c:pt>
                      <c:pt idx="1">
                        <c:v>297</c:v>
                      </c:pt>
                      <c:pt idx="2">
                        <c:v>277</c:v>
                      </c:pt>
                      <c:pt idx="3">
                        <c:v>288</c:v>
                      </c:pt>
                      <c:pt idx="4">
                        <c:v>257</c:v>
                      </c:pt>
                      <c:pt idx="5">
                        <c:v>234</c:v>
                      </c:pt>
                      <c:pt idx="6">
                        <c:v>203</c:v>
                      </c:pt>
                      <c:pt idx="7">
                        <c:v>294</c:v>
                      </c:pt>
                      <c:pt idx="8">
                        <c:v>231</c:v>
                      </c:pt>
                      <c:pt idx="9">
                        <c:v>258</c:v>
                      </c:pt>
                      <c:pt idx="10">
                        <c:v>212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1D8-4028-ABDD-A82572B0A749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3.3c'!$L$2</c15:sqref>
                        </c15:formulaRef>
                      </c:ext>
                    </c:extLst>
                    <c:strCache>
                      <c:ptCount val="1"/>
                      <c:pt idx="0">
                        <c:v>ANNET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D8BE00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3.3c'!$L$3:$L$13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926</c:v>
                      </c:pt>
                      <c:pt idx="1">
                        <c:v>806</c:v>
                      </c:pt>
                      <c:pt idx="2">
                        <c:v>807</c:v>
                      </c:pt>
                      <c:pt idx="3">
                        <c:v>871</c:v>
                      </c:pt>
                      <c:pt idx="4">
                        <c:v>1404</c:v>
                      </c:pt>
                      <c:pt idx="5">
                        <c:v>2190</c:v>
                      </c:pt>
                      <c:pt idx="6">
                        <c:v>2397</c:v>
                      </c:pt>
                      <c:pt idx="7">
                        <c:v>2321</c:v>
                      </c:pt>
                      <c:pt idx="8">
                        <c:v>1552</c:v>
                      </c:pt>
                      <c:pt idx="9">
                        <c:v>1612</c:v>
                      </c:pt>
                      <c:pt idx="10">
                        <c:v>1698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1D8-4028-ABDD-A82572B0A749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3.3c'!$M$2</c15:sqref>
                        </c15:formulaRef>
                      </c:ext>
                    </c:extLst>
                    <c:strCache>
                      <c:ptCount val="1"/>
                      <c:pt idx="0">
                        <c:v>ORTOPEDI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462512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3.3c'!$M$3:$M$13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65</c:v>
                      </c:pt>
                      <c:pt idx="2">
                        <c:v>0</c:v>
                      </c:pt>
                      <c:pt idx="3">
                        <c:v>58</c:v>
                      </c:pt>
                      <c:pt idx="4">
                        <c:v>51</c:v>
                      </c:pt>
                      <c:pt idx="5">
                        <c:v>29</c:v>
                      </c:pt>
                      <c:pt idx="6">
                        <c:v>59</c:v>
                      </c:pt>
                      <c:pt idx="7">
                        <c:v>48</c:v>
                      </c:pt>
                      <c:pt idx="8">
                        <c:v>46</c:v>
                      </c:pt>
                      <c:pt idx="9">
                        <c:v>46</c:v>
                      </c:pt>
                      <c:pt idx="10">
                        <c:v>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1D8-4028-ABDD-A82572B0A749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3.3c'!$O$2</c15:sqref>
                        </c15:formulaRef>
                      </c:ext>
                    </c:extLst>
                    <c:strCache>
                      <c:ptCount val="1"/>
                      <c:pt idx="0">
                        <c:v>ERNÆRING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00544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3.3c'!$O$3:$O$13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634</c:v>
                      </c:pt>
                      <c:pt idx="1">
                        <c:v>588</c:v>
                      </c:pt>
                      <c:pt idx="2">
                        <c:v>641</c:v>
                      </c:pt>
                      <c:pt idx="3">
                        <c:v>546</c:v>
                      </c:pt>
                      <c:pt idx="4">
                        <c:v>491</c:v>
                      </c:pt>
                      <c:pt idx="5">
                        <c:v>328</c:v>
                      </c:pt>
                      <c:pt idx="6">
                        <c:v>375</c:v>
                      </c:pt>
                      <c:pt idx="7">
                        <c:v>353</c:v>
                      </c:pt>
                      <c:pt idx="8">
                        <c:v>685</c:v>
                      </c:pt>
                      <c:pt idx="9">
                        <c:v>742</c:v>
                      </c:pt>
                      <c:pt idx="10">
                        <c:v>778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1D8-4028-ABDD-A82572B0A749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3.3c'!$P$2</c15:sqref>
                        </c15:formulaRef>
                      </c:ext>
                    </c:extLst>
                    <c:strCache>
                      <c:ptCount val="1"/>
                      <c:pt idx="0">
                        <c:v>RESEPTAR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95C7ED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3.3c'!$P$3:$P$13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299</c:v>
                      </c:pt>
                      <c:pt idx="1">
                        <c:v>334</c:v>
                      </c:pt>
                      <c:pt idx="2">
                        <c:v>376</c:v>
                      </c:pt>
                      <c:pt idx="3">
                        <c:v>449</c:v>
                      </c:pt>
                      <c:pt idx="4">
                        <c:v>363</c:v>
                      </c:pt>
                      <c:pt idx="5">
                        <c:v>383</c:v>
                      </c:pt>
                      <c:pt idx="6">
                        <c:v>360</c:v>
                      </c:pt>
                      <c:pt idx="7">
                        <c:v>381</c:v>
                      </c:pt>
                      <c:pt idx="8">
                        <c:v>339</c:v>
                      </c:pt>
                      <c:pt idx="9">
                        <c:v>327</c:v>
                      </c:pt>
                      <c:pt idx="10">
                        <c:v>279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1D8-4028-ABDD-A82572B0A749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3.3c'!$Q$2</c15:sqref>
                        </c15:formulaRef>
                      </c:ext>
                    </c:extLst>
                    <c:strCache>
                      <c:ptCount val="1"/>
                      <c:pt idx="0">
                        <c:v>RADIO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0063AF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3.3c'!$Q$3:$Q$13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566</c:v>
                      </c:pt>
                      <c:pt idx="1">
                        <c:v>717</c:v>
                      </c:pt>
                      <c:pt idx="2">
                        <c:v>780</c:v>
                      </c:pt>
                      <c:pt idx="3">
                        <c:v>744</c:v>
                      </c:pt>
                      <c:pt idx="4">
                        <c:v>770</c:v>
                      </c:pt>
                      <c:pt idx="5">
                        <c:v>870</c:v>
                      </c:pt>
                      <c:pt idx="6">
                        <c:v>819</c:v>
                      </c:pt>
                      <c:pt idx="7">
                        <c:v>915</c:v>
                      </c:pt>
                      <c:pt idx="8">
                        <c:v>712</c:v>
                      </c:pt>
                      <c:pt idx="9">
                        <c:v>856</c:v>
                      </c:pt>
                      <c:pt idx="10">
                        <c:v>865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1D8-4028-ABDD-A82572B0A749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3.3c'!$R$2</c15:sqref>
                        </c15:formulaRef>
                      </c:ext>
                    </c:extLst>
                    <c:strCache>
                      <c:ptCount val="1"/>
                      <c:pt idx="0">
                        <c:v>BIOING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D8BE00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3.3c'!$A$3:$A$13</c15:sqref>
                        </c15:formulaRef>
                      </c:ext>
                    </c:extLst>
                    <c:strCach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3.3c'!$R$3:$R$13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626</c:v>
                      </c:pt>
                      <c:pt idx="1">
                        <c:v>715</c:v>
                      </c:pt>
                      <c:pt idx="2">
                        <c:v>818</c:v>
                      </c:pt>
                      <c:pt idx="3">
                        <c:v>865</c:v>
                      </c:pt>
                      <c:pt idx="4">
                        <c:v>882</c:v>
                      </c:pt>
                      <c:pt idx="5">
                        <c:v>891</c:v>
                      </c:pt>
                      <c:pt idx="6">
                        <c:v>988</c:v>
                      </c:pt>
                      <c:pt idx="7">
                        <c:v>1051</c:v>
                      </c:pt>
                      <c:pt idx="8">
                        <c:v>887</c:v>
                      </c:pt>
                      <c:pt idx="9">
                        <c:v>873</c:v>
                      </c:pt>
                      <c:pt idx="10">
                        <c:v>952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1D8-4028-ABDD-A82572B0A749}"/>
                  </c:ext>
                </c:extLst>
              </c15:ser>
            </c15:filteredLineSeries>
          </c:ext>
        </c:extLst>
      </c:lineChart>
      <c:catAx>
        <c:axId val="1560511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60533823"/>
        <c:crosses val="autoZero"/>
        <c:auto val="1"/>
        <c:lblAlgn val="ctr"/>
        <c:lblOffset val="100"/>
        <c:noMultiLvlLbl val="0"/>
      </c:catAx>
      <c:valAx>
        <c:axId val="156053382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Førstevalgsøkere</a:t>
                </a:r>
              </a:p>
            </c:rich>
          </c:tx>
          <c:layout>
            <c:manualLayout>
              <c:xMode val="edge"/>
              <c:yMode val="edge"/>
              <c:x val="8.8008800880088004E-3"/>
              <c:y val="1.56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60511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79758915118027"/>
          <c:y val="9.5636637201429247E-4"/>
          <c:w val="0.18807617612589989"/>
          <c:h val="0.27407698255082397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16349206349204"/>
          <c:y val="4.9217002237136466E-2"/>
          <c:w val="0.64459999999999995"/>
          <c:h val="0.7016843699906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'F3.1b'!$B$4</c:f>
              <c:strCache>
                <c:ptCount val="1"/>
                <c:pt idx="0">
                  <c:v>Forskere/faglig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'F3.1b'!$A$5:$A$57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'F3.1b'!$B$5:$B$57</c:f>
              <c:numCache>
                <c:formatCode>General</c:formatCode>
                <c:ptCount val="53"/>
                <c:pt idx="0">
                  <c:v>867</c:v>
                </c:pt>
                <c:pt idx="2">
                  <c:v>976</c:v>
                </c:pt>
                <c:pt idx="4">
                  <c:v>1011</c:v>
                </c:pt>
                <c:pt idx="7">
                  <c:v>1202</c:v>
                </c:pt>
                <c:pt idx="9">
                  <c:v>1390</c:v>
                </c:pt>
                <c:pt idx="11">
                  <c:v>1524</c:v>
                </c:pt>
                <c:pt idx="13">
                  <c:v>1821</c:v>
                </c:pt>
                <c:pt idx="15">
                  <c:v>2995</c:v>
                </c:pt>
                <c:pt idx="17">
                  <c:v>4102</c:v>
                </c:pt>
                <c:pt idx="19">
                  <c:v>3862</c:v>
                </c:pt>
                <c:pt idx="21">
                  <c:v>4599</c:v>
                </c:pt>
                <c:pt idx="23">
                  <c:v>5021</c:v>
                </c:pt>
                <c:pt idx="25">
                  <c:v>6169</c:v>
                </c:pt>
                <c:pt idx="27">
                  <c:v>7662</c:v>
                </c:pt>
                <c:pt idx="29">
                  <c:v>8080</c:v>
                </c:pt>
                <c:pt idx="31">
                  <c:v>9321</c:v>
                </c:pt>
                <c:pt idx="33">
                  <c:v>9368</c:v>
                </c:pt>
                <c:pt idx="34">
                  <c:v>8915</c:v>
                </c:pt>
                <c:pt idx="35">
                  <c:v>8617</c:v>
                </c:pt>
                <c:pt idx="36">
                  <c:v>9530</c:v>
                </c:pt>
                <c:pt idx="37">
                  <c:v>10372</c:v>
                </c:pt>
                <c:pt idx="38">
                  <c:v>11027</c:v>
                </c:pt>
                <c:pt idx="39">
                  <c:v>10783</c:v>
                </c:pt>
                <c:pt idx="40">
                  <c:v>10622</c:v>
                </c:pt>
                <c:pt idx="41" formatCode="0">
                  <c:v>10925</c:v>
                </c:pt>
                <c:pt idx="42" formatCode="0">
                  <c:v>11375</c:v>
                </c:pt>
                <c:pt idx="43" formatCode="0">
                  <c:v>11508</c:v>
                </c:pt>
                <c:pt idx="44" formatCode="0">
                  <c:v>12284</c:v>
                </c:pt>
                <c:pt idx="45" formatCode="0">
                  <c:v>13000</c:v>
                </c:pt>
                <c:pt idx="46" formatCode="0">
                  <c:v>13396</c:v>
                </c:pt>
                <c:pt idx="47" formatCode="0">
                  <c:v>14432</c:v>
                </c:pt>
                <c:pt idx="48" formatCode="0">
                  <c:v>14597.7</c:v>
                </c:pt>
                <c:pt idx="49" formatCode="0">
                  <c:v>15321.9</c:v>
                </c:pt>
                <c:pt idx="50" formatCode="0">
                  <c:v>16254</c:v>
                </c:pt>
                <c:pt idx="51" formatCode="0">
                  <c:v>17321</c:v>
                </c:pt>
                <c:pt idx="52" formatCode="0">
                  <c:v>18403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B-4E28-85AE-F99261652ADE}"/>
            </c:ext>
          </c:extLst>
        </c:ser>
        <c:ser>
          <c:idx val="1"/>
          <c:order val="1"/>
          <c:tx>
            <c:strRef>
              <c:f>'F3.1b'!$C$4</c:f>
              <c:strCache>
                <c:ptCount val="1"/>
                <c:pt idx="0">
                  <c:v>Teknisk-administrativt personale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'F3.1b'!$A$5:$A$57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'F3.1b'!$C$5:$C$57</c:f>
              <c:numCache>
                <c:formatCode>General</c:formatCode>
                <c:ptCount val="53"/>
                <c:pt idx="0">
                  <c:v>2200</c:v>
                </c:pt>
                <c:pt idx="2">
                  <c:v>2419</c:v>
                </c:pt>
                <c:pt idx="4">
                  <c:v>2449</c:v>
                </c:pt>
                <c:pt idx="7">
                  <c:v>2801</c:v>
                </c:pt>
                <c:pt idx="9">
                  <c:v>3000</c:v>
                </c:pt>
                <c:pt idx="11">
                  <c:v>2677</c:v>
                </c:pt>
                <c:pt idx="13">
                  <c:v>2588</c:v>
                </c:pt>
                <c:pt idx="15">
                  <c:v>3692</c:v>
                </c:pt>
                <c:pt idx="17">
                  <c:v>3085</c:v>
                </c:pt>
                <c:pt idx="19">
                  <c:v>2717</c:v>
                </c:pt>
                <c:pt idx="21">
                  <c:v>2148</c:v>
                </c:pt>
                <c:pt idx="23">
                  <c:v>2461</c:v>
                </c:pt>
                <c:pt idx="25">
                  <c:v>3268</c:v>
                </c:pt>
                <c:pt idx="27">
                  <c:v>2748</c:v>
                </c:pt>
                <c:pt idx="29">
                  <c:v>2915</c:v>
                </c:pt>
                <c:pt idx="31">
                  <c:v>2952</c:v>
                </c:pt>
                <c:pt idx="33">
                  <c:v>4022</c:v>
                </c:pt>
                <c:pt idx="34">
                  <c:v>4515</c:v>
                </c:pt>
                <c:pt idx="35">
                  <c:v>4671</c:v>
                </c:pt>
                <c:pt idx="36">
                  <c:v>4351</c:v>
                </c:pt>
                <c:pt idx="37">
                  <c:v>4476</c:v>
                </c:pt>
                <c:pt idx="38">
                  <c:v>4969</c:v>
                </c:pt>
                <c:pt idx="39">
                  <c:v>4890</c:v>
                </c:pt>
                <c:pt idx="40">
                  <c:v>4699</c:v>
                </c:pt>
                <c:pt idx="41" formatCode="0">
                  <c:v>4620</c:v>
                </c:pt>
                <c:pt idx="42" formatCode="0">
                  <c:v>4687</c:v>
                </c:pt>
                <c:pt idx="43" formatCode="0">
                  <c:v>4863</c:v>
                </c:pt>
                <c:pt idx="44" formatCode="0">
                  <c:v>5648</c:v>
                </c:pt>
                <c:pt idx="45" formatCode="0">
                  <c:v>6087</c:v>
                </c:pt>
                <c:pt idx="46" formatCode="0">
                  <c:v>6220</c:v>
                </c:pt>
                <c:pt idx="47" formatCode="0">
                  <c:v>6773</c:v>
                </c:pt>
                <c:pt idx="48" formatCode="0">
                  <c:v>6381.5999999999985</c:v>
                </c:pt>
                <c:pt idx="49" formatCode="0">
                  <c:v>6855.8000000000011</c:v>
                </c:pt>
                <c:pt idx="50" formatCode="0">
                  <c:v>6836</c:v>
                </c:pt>
                <c:pt idx="51" formatCode="0">
                  <c:v>6423</c:v>
                </c:pt>
                <c:pt idx="52" formatCode="0">
                  <c:v>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B-4E28-85AE-F99261652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40175023"/>
        <c:axId val="1805401071"/>
      </c:barChart>
      <c:catAx>
        <c:axId val="174017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05401071"/>
        <c:crosses val="autoZero"/>
        <c:auto val="1"/>
        <c:lblAlgn val="ctr"/>
        <c:lblOffset val="100"/>
        <c:noMultiLvlLbl val="0"/>
      </c:catAx>
      <c:valAx>
        <c:axId val="1805401071"/>
        <c:scaling>
          <c:orientation val="minMax"/>
          <c:max val="2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 FoU-årsverk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40175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91957671957672E-2"/>
          <c:y val="0.85762846193286002"/>
          <c:w val="0.97159947089947074"/>
          <c:h val="0.14237153806713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lineChart>
        <c:grouping val="standard"/>
        <c:varyColors val="0"/>
        <c:ser>
          <c:idx val="0"/>
          <c:order val="0"/>
          <c:tx>
            <c:strRef>
              <c:f>'[1]Figur 3.3e'!$B$2</c:f>
              <c:strCache>
                <c:ptCount val="1"/>
                <c:pt idx="0">
                  <c:v>SIVING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3.3e'!$A$3:$A$13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3.3e'!$B$3:$B$13</c:f>
              <c:numCache>
                <c:formatCode>General</c:formatCode>
                <c:ptCount val="11"/>
                <c:pt idx="0">
                  <c:v>5148</c:v>
                </c:pt>
                <c:pt idx="1">
                  <c:v>5153</c:v>
                </c:pt>
                <c:pt idx="2">
                  <c:v>4702</c:v>
                </c:pt>
                <c:pt idx="3">
                  <c:v>4777</c:v>
                </c:pt>
                <c:pt idx="4">
                  <c:v>5135</c:v>
                </c:pt>
                <c:pt idx="5">
                  <c:v>5229</c:v>
                </c:pt>
                <c:pt idx="6">
                  <c:v>5442</c:v>
                </c:pt>
                <c:pt idx="7">
                  <c:v>5621</c:v>
                </c:pt>
                <c:pt idx="8">
                  <c:v>5128</c:v>
                </c:pt>
                <c:pt idx="9">
                  <c:v>5699</c:v>
                </c:pt>
                <c:pt idx="10">
                  <c:v>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4E-43AD-A781-3E92354B7E9B}"/>
            </c:ext>
          </c:extLst>
        </c:ser>
        <c:ser>
          <c:idx val="1"/>
          <c:order val="1"/>
          <c:tx>
            <c:strRef>
              <c:f>'[1]Figur 3.3e'!$C$2</c:f>
              <c:strCache>
                <c:ptCount val="1"/>
                <c:pt idx="0">
                  <c:v>ANNET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3.3e'!$A$3:$A$13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3.3e'!$C$3:$C$13</c:f>
              <c:numCache>
                <c:formatCode>General</c:formatCode>
                <c:ptCount val="11"/>
                <c:pt idx="0">
                  <c:v>1246</c:v>
                </c:pt>
                <c:pt idx="1">
                  <c:v>1258</c:v>
                </c:pt>
                <c:pt idx="2">
                  <c:v>1346</c:v>
                </c:pt>
                <c:pt idx="3">
                  <c:v>1462</c:v>
                </c:pt>
                <c:pt idx="4">
                  <c:v>1748</c:v>
                </c:pt>
                <c:pt idx="5">
                  <c:v>1373</c:v>
                </c:pt>
                <c:pt idx="6">
                  <c:v>1419</c:v>
                </c:pt>
                <c:pt idx="7">
                  <c:v>1462</c:v>
                </c:pt>
                <c:pt idx="8">
                  <c:v>1482</c:v>
                </c:pt>
                <c:pt idx="9">
                  <c:v>1421</c:v>
                </c:pt>
                <c:pt idx="10">
                  <c:v>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E-43AD-A781-3E92354B7E9B}"/>
            </c:ext>
          </c:extLst>
        </c:ser>
        <c:ser>
          <c:idx val="2"/>
          <c:order val="2"/>
          <c:tx>
            <c:strRef>
              <c:f>'[1]Figur 3.3e'!$D$2</c:f>
              <c:strCache>
                <c:ptCount val="1"/>
                <c:pt idx="0">
                  <c:v>INGENIØR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3.3e'!$A$3:$A$13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3.3e'!$D$3:$D$13</c:f>
              <c:numCache>
                <c:formatCode>General</c:formatCode>
                <c:ptCount val="11"/>
                <c:pt idx="0">
                  <c:v>5902</c:v>
                </c:pt>
                <c:pt idx="1">
                  <c:v>5694</c:v>
                </c:pt>
                <c:pt idx="2">
                  <c:v>5529</c:v>
                </c:pt>
                <c:pt idx="3">
                  <c:v>5097</c:v>
                </c:pt>
                <c:pt idx="4">
                  <c:v>5232</c:v>
                </c:pt>
                <c:pt idx="5">
                  <c:v>5084</c:v>
                </c:pt>
                <c:pt idx="6">
                  <c:v>5418</c:v>
                </c:pt>
                <c:pt idx="7">
                  <c:v>5494</c:v>
                </c:pt>
                <c:pt idx="8">
                  <c:v>5302</c:v>
                </c:pt>
                <c:pt idx="9">
                  <c:v>5141</c:v>
                </c:pt>
                <c:pt idx="10">
                  <c:v>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4E-43AD-A781-3E92354B7E9B}"/>
            </c:ext>
          </c:extLst>
        </c:ser>
        <c:ser>
          <c:idx val="3"/>
          <c:order val="3"/>
          <c:tx>
            <c:strRef>
              <c:f>'[1]Figur 3.3e'!$E$2</c:f>
              <c:strCache>
                <c:ptCount val="1"/>
                <c:pt idx="0">
                  <c:v>ARKITEKT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3.3e'!$A$3:$A$13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3.3e'!$E$3:$E$13</c:f>
              <c:numCache>
                <c:formatCode>General</c:formatCode>
                <c:ptCount val="11"/>
                <c:pt idx="0">
                  <c:v>1034</c:v>
                </c:pt>
                <c:pt idx="1">
                  <c:v>1095</c:v>
                </c:pt>
                <c:pt idx="2">
                  <c:v>1046</c:v>
                </c:pt>
                <c:pt idx="3">
                  <c:v>1148</c:v>
                </c:pt>
                <c:pt idx="4">
                  <c:v>1096</c:v>
                </c:pt>
                <c:pt idx="5">
                  <c:v>1129</c:v>
                </c:pt>
                <c:pt idx="6">
                  <c:v>1241</c:v>
                </c:pt>
                <c:pt idx="7">
                  <c:v>1389</c:v>
                </c:pt>
                <c:pt idx="8">
                  <c:v>1371</c:v>
                </c:pt>
                <c:pt idx="9">
                  <c:v>1388</c:v>
                </c:pt>
                <c:pt idx="10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4E-43AD-A781-3E92354B7E9B}"/>
            </c:ext>
          </c:extLst>
        </c:ser>
        <c:ser>
          <c:idx val="4"/>
          <c:order val="4"/>
          <c:tx>
            <c:strRef>
              <c:f>'[1]Figur 3.3e'!$F$2</c:f>
              <c:strCache>
                <c:ptCount val="1"/>
                <c:pt idx="0">
                  <c:v>MARITIM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3.3e'!$A$3:$A$13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'[1]Figur 3.3e'!$F$3:$F$13</c:f>
              <c:numCache>
                <c:formatCode>General</c:formatCode>
                <c:ptCount val="11"/>
                <c:pt idx="0">
                  <c:v>490</c:v>
                </c:pt>
                <c:pt idx="1">
                  <c:v>461</c:v>
                </c:pt>
                <c:pt idx="2">
                  <c:v>486</c:v>
                </c:pt>
                <c:pt idx="3">
                  <c:v>453</c:v>
                </c:pt>
                <c:pt idx="4">
                  <c:v>492</c:v>
                </c:pt>
                <c:pt idx="5">
                  <c:v>651</c:v>
                </c:pt>
                <c:pt idx="6">
                  <c:v>682</c:v>
                </c:pt>
                <c:pt idx="7">
                  <c:v>907</c:v>
                </c:pt>
                <c:pt idx="8">
                  <c:v>869</c:v>
                </c:pt>
                <c:pt idx="9">
                  <c:v>1023</c:v>
                </c:pt>
                <c:pt idx="10">
                  <c:v>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4E-43AD-A781-3E92354B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557856"/>
        <c:axId val="1491553536"/>
      </c:lineChart>
      <c:catAx>
        <c:axId val="149155785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491553536"/>
        <c:crosses val="autoZero"/>
        <c:auto val="1"/>
        <c:lblAlgn val="ctr"/>
        <c:lblOffset val="100"/>
        <c:noMultiLvlLbl val="0"/>
      </c:catAx>
      <c:valAx>
        <c:axId val="149155353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Førstevalgsøkere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491557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'[1]Figur 3.3f'!$B$2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3.3f'!$A$3:$A$26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3.3f'!$B$3:$B$26</c:f>
              <c:numCache>
                <c:formatCode>General</c:formatCode>
                <c:ptCount val="24"/>
                <c:pt idx="0">
                  <c:v>78410</c:v>
                </c:pt>
                <c:pt idx="1">
                  <c:v>79740</c:v>
                </c:pt>
                <c:pt idx="2">
                  <c:v>83328</c:v>
                </c:pt>
                <c:pt idx="3">
                  <c:v>84097</c:v>
                </c:pt>
                <c:pt idx="4">
                  <c:v>85143</c:v>
                </c:pt>
                <c:pt idx="5">
                  <c:v>84966</c:v>
                </c:pt>
                <c:pt idx="6">
                  <c:v>83805</c:v>
                </c:pt>
                <c:pt idx="7">
                  <c:v>81428</c:v>
                </c:pt>
                <c:pt idx="8">
                  <c:v>83215</c:v>
                </c:pt>
                <c:pt idx="9">
                  <c:v>87623</c:v>
                </c:pt>
                <c:pt idx="10">
                  <c:v>90609</c:v>
                </c:pt>
                <c:pt idx="11">
                  <c:v>94376</c:v>
                </c:pt>
                <c:pt idx="12">
                  <c:v>98449</c:v>
                </c:pt>
                <c:pt idx="13">
                  <c:v>103612</c:v>
                </c:pt>
                <c:pt idx="14">
                  <c:v>103485</c:v>
                </c:pt>
                <c:pt idx="15">
                  <c:v>107690</c:v>
                </c:pt>
                <c:pt idx="16">
                  <c:v>110573</c:v>
                </c:pt>
                <c:pt idx="17">
                  <c:v>113038</c:v>
                </c:pt>
                <c:pt idx="18">
                  <c:v>113046</c:v>
                </c:pt>
                <c:pt idx="19">
                  <c:v>113663</c:v>
                </c:pt>
                <c:pt idx="20">
                  <c:v>117248</c:v>
                </c:pt>
                <c:pt idx="21">
                  <c:v>121750</c:v>
                </c:pt>
                <c:pt idx="22">
                  <c:v>118782</c:v>
                </c:pt>
                <c:pt idx="23">
                  <c:v>117897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4-4B12-9A8B-99D30B74A1CF}"/>
            </c:ext>
          </c:extLst>
        </c:ser>
        <c:ser>
          <c:idx val="1"/>
          <c:order val="1"/>
          <c:tx>
            <c:strRef>
              <c:f>'[1]Figur 3.3f'!$C$2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3.3f'!$A$3:$A$26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3.3f'!$C$3:$C$26</c:f>
              <c:numCache>
                <c:formatCode>General</c:formatCode>
                <c:ptCount val="24"/>
                <c:pt idx="0">
                  <c:v>113044</c:v>
                </c:pt>
                <c:pt idx="1">
                  <c:v>117874</c:v>
                </c:pt>
                <c:pt idx="2">
                  <c:v>125365</c:v>
                </c:pt>
                <c:pt idx="3">
                  <c:v>125673</c:v>
                </c:pt>
                <c:pt idx="4">
                  <c:v>125858</c:v>
                </c:pt>
                <c:pt idx="5">
                  <c:v>126298</c:v>
                </c:pt>
                <c:pt idx="6">
                  <c:v>127424</c:v>
                </c:pt>
                <c:pt idx="7">
                  <c:v>126568</c:v>
                </c:pt>
                <c:pt idx="8">
                  <c:v>130776</c:v>
                </c:pt>
                <c:pt idx="9">
                  <c:v>135297</c:v>
                </c:pt>
                <c:pt idx="10">
                  <c:v>137138</c:v>
                </c:pt>
                <c:pt idx="11">
                  <c:v>141464</c:v>
                </c:pt>
                <c:pt idx="12">
                  <c:v>147123</c:v>
                </c:pt>
                <c:pt idx="13">
                  <c:v>149705</c:v>
                </c:pt>
                <c:pt idx="14">
                  <c:v>152103</c:v>
                </c:pt>
                <c:pt idx="15">
                  <c:v>158738</c:v>
                </c:pt>
                <c:pt idx="16">
                  <c:v>162654</c:v>
                </c:pt>
                <c:pt idx="17">
                  <c:v>164599</c:v>
                </c:pt>
                <c:pt idx="18">
                  <c:v>165288</c:v>
                </c:pt>
                <c:pt idx="19">
                  <c:v>168039</c:v>
                </c:pt>
                <c:pt idx="20">
                  <c:v>175586</c:v>
                </c:pt>
                <c:pt idx="21">
                  <c:v>183135</c:v>
                </c:pt>
                <c:pt idx="22">
                  <c:v>178993</c:v>
                </c:pt>
                <c:pt idx="23">
                  <c:v>181165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4-4B12-9A8B-99D30B74A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80973488"/>
        <c:axId val="1081000368"/>
      </c:barChart>
      <c:lineChart>
        <c:grouping val="standard"/>
        <c:varyColors val="0"/>
        <c:ser>
          <c:idx val="2"/>
          <c:order val="2"/>
          <c:tx>
            <c:strRef>
              <c:f>'[1]Figur 3.3f'!$D$2</c:f>
              <c:strCache>
                <c:ptCount val="1"/>
                <c:pt idx="0">
                  <c:v>Andel Kvinner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3.3f'!$A$3:$A$26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2002¹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3.3f'!$D$3:$D$26</c:f>
              <c:numCache>
                <c:formatCode>General</c:formatCode>
                <c:ptCount val="24"/>
                <c:pt idx="0">
                  <c:v>0.59044992530842921</c:v>
                </c:pt>
                <c:pt idx="1">
                  <c:v>0.59648607892153394</c:v>
                </c:pt>
                <c:pt idx="2">
                  <c:v>0.60071492575218144</c:v>
                </c:pt>
                <c:pt idx="3">
                  <c:v>0.59909901320493875</c:v>
                </c:pt>
                <c:pt idx="4">
                  <c:v>0.59648058540006921</c:v>
                </c:pt>
                <c:pt idx="5">
                  <c:v>0.59782073614056341</c:v>
                </c:pt>
                <c:pt idx="6">
                  <c:v>0.60325050064148389</c:v>
                </c:pt>
                <c:pt idx="7">
                  <c:v>0.60851170214811823</c:v>
                </c:pt>
                <c:pt idx="8">
                  <c:v>0.61112850540443286</c:v>
                </c:pt>
                <c:pt idx="9">
                  <c:v>0.60693073748429927</c:v>
                </c:pt>
                <c:pt idx="10">
                  <c:v>0.60215063206101505</c:v>
                </c:pt>
                <c:pt idx="11">
                  <c:v>0.59983039348710987</c:v>
                </c:pt>
                <c:pt idx="12">
                  <c:v>0.59910331796784655</c:v>
                </c:pt>
                <c:pt idx="13">
                  <c:v>0.59097889206014598</c:v>
                </c:pt>
                <c:pt idx="14">
                  <c:v>0.5951100990656838</c:v>
                </c:pt>
                <c:pt idx="15">
                  <c:v>0.59580074166378905</c:v>
                </c:pt>
                <c:pt idx="16">
                  <c:v>0.59530719877610927</c:v>
                </c:pt>
                <c:pt idx="17">
                  <c:v>0.59285685985657532</c:v>
                </c:pt>
                <c:pt idx="18">
                  <c:v>0.59384767940675587</c:v>
                </c:pt>
                <c:pt idx="19">
                  <c:v>0.59651333678852125</c:v>
                </c:pt>
                <c:pt idx="20">
                  <c:v>0.59960933498159363</c:v>
                </c:pt>
                <c:pt idx="21">
                  <c:v>0.60066910474441182</c:v>
                </c:pt>
                <c:pt idx="22">
                  <c:v>0.60110150281252628</c:v>
                </c:pt>
                <c:pt idx="23">
                  <c:v>0.60577739732898195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4-4B12-9A8B-99D30B74A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975888"/>
        <c:axId val="1080979248"/>
      </c:lineChart>
      <c:catAx>
        <c:axId val="108097348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081000368"/>
        <c:crosses val="autoZero"/>
        <c:auto val="1"/>
        <c:lblAlgn val="ctr"/>
        <c:lblOffset val="100"/>
        <c:noMultiLvlLbl val="0"/>
      </c:catAx>
      <c:valAx>
        <c:axId val="108100036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Studenter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080973488"/>
        <c:crosses val="autoZero"/>
        <c:crossBetween val="between"/>
      </c:valAx>
      <c:valAx>
        <c:axId val="1080979248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80975888"/>
        <c:crosses val="max"/>
        <c:crossBetween val="between"/>
      </c:valAx>
      <c:catAx>
        <c:axId val="108097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0979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943710887035884"/>
          <c:y val="3.6742722265932504E-3"/>
          <c:w val="0.17470177675620355"/>
          <c:h val="0.2012742722265932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'[1]Figur 3.3g'!$C$2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multiLvlStrRef>
              <c:f>'[1]Figur 3.3g'!$A$3:$B$12</c:f>
              <c:multiLvlStrCache>
                <c:ptCount val="10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  <c:lvl>
                  <c:pt idx="0">
                    <c:v>Begge kjønn</c:v>
                  </c:pt>
                </c:lvl>
              </c:multiLvlStrCache>
            </c:multiLvlStrRef>
          </c:cat>
          <c:val>
            <c:numRef>
              <c:f>'[1]Figur 3.3g'!$C$3:$C$12</c:f>
              <c:numCache>
                <c:formatCode>General</c:formatCode>
                <c:ptCount val="10"/>
                <c:pt idx="0">
                  <c:v>192747</c:v>
                </c:pt>
                <c:pt idx="1">
                  <c:v>201424</c:v>
                </c:pt>
                <c:pt idx="2">
                  <c:v>206033</c:v>
                </c:pt>
                <c:pt idx="3">
                  <c:v>205238</c:v>
                </c:pt>
                <c:pt idx="4">
                  <c:v>201570</c:v>
                </c:pt>
                <c:pt idx="5">
                  <c:v>199134</c:v>
                </c:pt>
                <c:pt idx="6">
                  <c:v>199554</c:v>
                </c:pt>
                <c:pt idx="7">
                  <c:v>204835</c:v>
                </c:pt>
                <c:pt idx="8">
                  <c:v>197981</c:v>
                </c:pt>
                <c:pt idx="9">
                  <c:v>198559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1-4739-80D4-869C313E93EF}"/>
            </c:ext>
          </c:extLst>
        </c:ser>
        <c:ser>
          <c:idx val="1"/>
          <c:order val="1"/>
          <c:tx>
            <c:strRef>
              <c:f>'[1]Figur 3.3g'!$D$2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multiLvlStrRef>
              <c:f>'[1]Figur 3.3g'!$A$3:$B$12</c:f>
              <c:multiLvlStrCache>
                <c:ptCount val="10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  <c:lvl>
                  <c:pt idx="0">
                    <c:v>Begge kjønn</c:v>
                  </c:pt>
                </c:lvl>
              </c:multiLvlStrCache>
            </c:multiLvlStrRef>
          </c:cat>
          <c:val>
            <c:numRef>
              <c:f>'[1]Figur 3.3g'!$D$3:$D$12</c:f>
              <c:numCache>
                <c:formatCode>General</c:formatCode>
                <c:ptCount val="10"/>
                <c:pt idx="0">
                  <c:v>62841</c:v>
                </c:pt>
                <c:pt idx="1">
                  <c:v>65004</c:v>
                </c:pt>
                <c:pt idx="2">
                  <c:v>67194</c:v>
                </c:pt>
                <c:pt idx="3">
                  <c:v>72399</c:v>
                </c:pt>
                <c:pt idx="4">
                  <c:v>76764</c:v>
                </c:pt>
                <c:pt idx="5">
                  <c:v>82568</c:v>
                </c:pt>
                <c:pt idx="6">
                  <c:v>93280</c:v>
                </c:pt>
                <c:pt idx="7">
                  <c:v>100050</c:v>
                </c:pt>
                <c:pt idx="8">
                  <c:v>99794</c:v>
                </c:pt>
                <c:pt idx="9">
                  <c:v>100503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1-4739-80D4-869C313E9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0781536"/>
        <c:axId val="1270783456"/>
      </c:barChart>
      <c:lineChart>
        <c:grouping val="standard"/>
        <c:varyColors val="0"/>
        <c:ser>
          <c:idx val="2"/>
          <c:order val="2"/>
          <c:tx>
            <c:strRef>
              <c:f>'[1]Figur 3.3g'!$E$2</c:f>
              <c:strCache>
                <c:ptCount val="1"/>
                <c:pt idx="0">
                  <c:v>Andel høyere nivå (%)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multiLvlStrRef>
              <c:f>'[1]Figur 3.3g'!$A$3:$B$12</c:f>
              <c:multiLvlStrCache>
                <c:ptCount val="10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</c:lvl>
                <c:lvl>
                  <c:pt idx="0">
                    <c:v>Begge kjønn</c:v>
                  </c:pt>
                </c:lvl>
              </c:multiLvlStrCache>
            </c:multiLvlStrRef>
          </c:cat>
          <c:val>
            <c:numRef>
              <c:f>'[1]Figur 3.3g'!$E$3:$E$12</c:f>
              <c:numCache>
                <c:formatCode>General</c:formatCode>
                <c:ptCount val="10"/>
                <c:pt idx="0">
                  <c:v>0.24586835062678999</c:v>
                </c:pt>
                <c:pt idx="1">
                  <c:v>0.24398336511177504</c:v>
                </c:pt>
                <c:pt idx="2">
                  <c:v>0.24592737906575851</c:v>
                </c:pt>
                <c:pt idx="3">
                  <c:v>0.26076855750494349</c:v>
                </c:pt>
                <c:pt idx="4">
                  <c:v>0.27579814180085799</c:v>
                </c:pt>
                <c:pt idx="5">
                  <c:v>0.29310406031906056</c:v>
                </c:pt>
                <c:pt idx="6">
                  <c:v>0.3185422457774712</c:v>
                </c:pt>
                <c:pt idx="7">
                  <c:v>0.3281565180313889</c:v>
                </c:pt>
                <c:pt idx="8">
                  <c:v>0.33513223071110737</c:v>
                </c:pt>
                <c:pt idx="9">
                  <c:v>0.33606074994482749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1-4739-80D4-869C313E9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771936"/>
        <c:axId val="1270784416"/>
      </c:lineChart>
      <c:catAx>
        <c:axId val="127078153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783456"/>
        <c:crosses val="autoZero"/>
        <c:auto val="1"/>
        <c:lblAlgn val="ctr"/>
        <c:lblOffset val="100"/>
        <c:noMultiLvlLbl val="0"/>
      </c:catAx>
      <c:valAx>
        <c:axId val="127078345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Studenter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781536"/>
        <c:crosses val="autoZero"/>
        <c:crossBetween val="between"/>
      </c:valAx>
      <c:valAx>
        <c:axId val="1270784416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270771936"/>
        <c:crosses val="max"/>
        <c:crossBetween val="between"/>
      </c:valAx>
      <c:catAx>
        <c:axId val="127077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784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197490059225204"/>
          <c:y val="3.6742722265932504E-3"/>
          <c:w val="0.23514118416858212"/>
          <c:h val="0.2012742722265932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4.3137254901960784E-2"/>
          <c:w val="0.98934617385030954"/>
          <c:h val="0.769878029952138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'[1]Figur 3.3h'!$C$2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3.3h'!$B$3:$B$12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'[1]Figur 3.3h'!$C$3:$C$12</c:f>
              <c:numCache>
                <c:formatCode>General</c:formatCode>
                <c:ptCount val="10"/>
                <c:pt idx="0">
                  <c:v>13642</c:v>
                </c:pt>
                <c:pt idx="1">
                  <c:v>8181</c:v>
                </c:pt>
                <c:pt idx="2">
                  <c:v>16540</c:v>
                </c:pt>
                <c:pt idx="3">
                  <c:v>15836</c:v>
                </c:pt>
                <c:pt idx="4">
                  <c:v>18105</c:v>
                </c:pt>
                <c:pt idx="5">
                  <c:v>17607</c:v>
                </c:pt>
                <c:pt idx="6">
                  <c:v>19728</c:v>
                </c:pt>
                <c:pt idx="7">
                  <c:v>20428</c:v>
                </c:pt>
                <c:pt idx="8">
                  <c:v>27354</c:v>
                </c:pt>
                <c:pt idx="9">
                  <c:v>40763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6-4C56-959E-FB9E1E6ADAB0}"/>
            </c:ext>
          </c:extLst>
        </c:ser>
        <c:ser>
          <c:idx val="1"/>
          <c:order val="1"/>
          <c:tx>
            <c:strRef>
              <c:f>'[1]Figur 3.3h'!$D$2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3.3h'!$B$3:$B$12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'[1]Figur 3.3h'!$D$3:$D$12</c:f>
              <c:numCache>
                <c:formatCode>General</c:formatCode>
                <c:ptCount val="10"/>
                <c:pt idx="0">
                  <c:v>14259</c:v>
                </c:pt>
                <c:pt idx="1">
                  <c:v>9105</c:v>
                </c:pt>
                <c:pt idx="2">
                  <c:v>16424</c:v>
                </c:pt>
                <c:pt idx="3">
                  <c:v>16134</c:v>
                </c:pt>
                <c:pt idx="4">
                  <c:v>17890</c:v>
                </c:pt>
                <c:pt idx="5">
                  <c:v>17955</c:v>
                </c:pt>
                <c:pt idx="6">
                  <c:v>19301</c:v>
                </c:pt>
                <c:pt idx="7">
                  <c:v>20729</c:v>
                </c:pt>
                <c:pt idx="8">
                  <c:v>27177</c:v>
                </c:pt>
                <c:pt idx="9">
                  <c:v>41654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6-4C56-959E-FB9E1E6ADAB0}"/>
            </c:ext>
          </c:extLst>
        </c:ser>
        <c:ser>
          <c:idx val="2"/>
          <c:order val="2"/>
          <c:tx>
            <c:strRef>
              <c:f>'[1]Figur 3.3h'!$E$2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'[1]Figur 3.3h'!$B$3:$B$12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'[1]Figur 3.3h'!$E$3:$E$12</c:f>
              <c:numCache>
                <c:formatCode>General</c:formatCode>
                <c:ptCount val="10"/>
                <c:pt idx="0">
                  <c:v>15513</c:v>
                </c:pt>
                <c:pt idx="1">
                  <c:v>12824</c:v>
                </c:pt>
                <c:pt idx="2">
                  <c:v>16799</c:v>
                </c:pt>
                <c:pt idx="3">
                  <c:v>15738</c:v>
                </c:pt>
                <c:pt idx="4">
                  <c:v>17810</c:v>
                </c:pt>
                <c:pt idx="5">
                  <c:v>18905</c:v>
                </c:pt>
                <c:pt idx="6">
                  <c:v>21031</c:v>
                </c:pt>
                <c:pt idx="7">
                  <c:v>21302</c:v>
                </c:pt>
                <c:pt idx="8">
                  <c:v>26543</c:v>
                </c:pt>
                <c:pt idx="9">
                  <c:v>41923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6-4C56-959E-FB9E1E6ADAB0}"/>
            </c:ext>
          </c:extLst>
        </c:ser>
        <c:ser>
          <c:idx val="3"/>
          <c:order val="3"/>
          <c:tx>
            <c:strRef>
              <c:f>'[1]Figur 3.3h'!$F$2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'[1]Figur 3.3h'!$B$3:$B$12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'[1]Figur 3.3h'!$F$3:$F$12</c:f>
              <c:numCache>
                <c:formatCode>General</c:formatCode>
                <c:ptCount val="10"/>
                <c:pt idx="0">
                  <c:v>15528</c:v>
                </c:pt>
                <c:pt idx="1">
                  <c:v>15575</c:v>
                </c:pt>
                <c:pt idx="2">
                  <c:v>16991</c:v>
                </c:pt>
                <c:pt idx="3">
                  <c:v>17124</c:v>
                </c:pt>
                <c:pt idx="4">
                  <c:v>17966</c:v>
                </c:pt>
                <c:pt idx="5">
                  <c:v>20124</c:v>
                </c:pt>
                <c:pt idx="6">
                  <c:v>21475</c:v>
                </c:pt>
                <c:pt idx="7">
                  <c:v>21790</c:v>
                </c:pt>
                <c:pt idx="8">
                  <c:v>26059</c:v>
                </c:pt>
                <c:pt idx="9">
                  <c:v>43693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6-4C56-959E-FB9E1E6ADAB0}"/>
            </c:ext>
          </c:extLst>
        </c:ser>
        <c:ser>
          <c:idx val="4"/>
          <c:order val="4"/>
          <c:tx>
            <c:strRef>
              <c:f>'[1]Figur 3.3h'!$G$2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'[1]Figur 3.3h'!$B$3:$B$12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'[1]Figur 3.3h'!$G$3:$G$12</c:f>
              <c:numCache>
                <c:formatCode>General</c:formatCode>
                <c:ptCount val="10"/>
                <c:pt idx="0">
                  <c:v>14625</c:v>
                </c:pt>
                <c:pt idx="1">
                  <c:v>15335</c:v>
                </c:pt>
                <c:pt idx="2">
                  <c:v>17252</c:v>
                </c:pt>
                <c:pt idx="3">
                  <c:v>16511</c:v>
                </c:pt>
                <c:pt idx="4">
                  <c:v>16926</c:v>
                </c:pt>
                <c:pt idx="5">
                  <c:v>19252</c:v>
                </c:pt>
                <c:pt idx="6">
                  <c:v>20360</c:v>
                </c:pt>
                <c:pt idx="7">
                  <c:v>21678</c:v>
                </c:pt>
                <c:pt idx="8">
                  <c:v>25727</c:v>
                </c:pt>
                <c:pt idx="9">
                  <c:v>42960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06-4C56-959E-FB9E1E6ADAB0}"/>
            </c:ext>
          </c:extLst>
        </c:ser>
        <c:ser>
          <c:idx val="5"/>
          <c:order val="5"/>
          <c:tx>
            <c:strRef>
              <c:f>'[1]Figur 3.3h'!$H$2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cat>
            <c:strRef>
              <c:f>'[1]Figur 3.3h'!$B$3:$B$12</c:f>
              <c:strCache>
                <c:ptCount val="10"/>
                <c:pt idx="0">
                  <c:v>Høgskolen i Innlandet</c:v>
                </c:pt>
                <c:pt idx="1">
                  <c:v>Høyskolen Kristiania</c:v>
                </c:pt>
                <c:pt idx="2">
                  <c:v>UiT - Norges arktiske universitet</c:v>
                </c:pt>
                <c:pt idx="3">
                  <c:v>Høgskulen på Vestlandet</c:v>
                </c:pt>
                <c:pt idx="4">
                  <c:v>Universitetet i Sørøst-Norge</c:v>
                </c:pt>
                <c:pt idx="5">
                  <c:v>Universitetet i Bergen</c:v>
                </c:pt>
                <c:pt idx="6">
                  <c:v>Handelshøyskolen BI</c:v>
                </c:pt>
                <c:pt idx="7">
                  <c:v>OsloMet - storbyuniversitetet</c:v>
                </c:pt>
                <c:pt idx="8">
                  <c:v>Universitetet i Oslo</c:v>
                </c:pt>
                <c:pt idx="9">
                  <c:v>Norges teknisk-naturvitenskapelige universitet</c:v>
                </c:pt>
              </c:strCache>
            </c:strRef>
          </c:cat>
          <c:val>
            <c:numRef>
              <c:f>'[1]Figur 3.3h'!$H$3:$H$12</c:f>
              <c:numCache>
                <c:formatCode>General</c:formatCode>
                <c:ptCount val="10"/>
                <c:pt idx="0">
                  <c:v>14486</c:v>
                </c:pt>
                <c:pt idx="1">
                  <c:v>14648</c:v>
                </c:pt>
                <c:pt idx="2">
                  <c:v>16193</c:v>
                </c:pt>
                <c:pt idx="3">
                  <c:v>16126</c:v>
                </c:pt>
                <c:pt idx="4">
                  <c:v>17106</c:v>
                </c:pt>
                <c:pt idx="5">
                  <c:v>19549</c:v>
                </c:pt>
                <c:pt idx="6">
                  <c:v>20456</c:v>
                </c:pt>
                <c:pt idx="7">
                  <c:v>22438</c:v>
                </c:pt>
                <c:pt idx="8">
                  <c:v>25792</c:v>
                </c:pt>
                <c:pt idx="9">
                  <c:v>43194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06-4C56-959E-FB9E1E6A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804096"/>
        <c:axId val="1270801216"/>
      </c:barChart>
      <c:catAx>
        <c:axId val="127080409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801216"/>
        <c:crosses val="autoZero"/>
        <c:auto val="1"/>
        <c:lblAlgn val="ctr"/>
        <c:lblOffset val="100"/>
        <c:noMultiLvlLbl val="0"/>
      </c:catAx>
      <c:valAx>
        <c:axId val="127080121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80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lineChart>
        <c:grouping val="standard"/>
        <c:varyColors val="0"/>
        <c:ser>
          <c:idx val="1"/>
          <c:order val="1"/>
          <c:tx>
            <c:strRef>
              <c:f>'[1]Figur 3.3i'!$B$15</c:f>
              <c:strCache>
                <c:ptCount val="1"/>
                <c:pt idx="0">
                  <c:v>Humanistiske og estetiske fag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3.3i'!$C$13:$Z$13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3.3i'!$C$15:$Z$15</c:f>
              <c:numCache>
                <c:formatCode>General</c:formatCode>
                <c:ptCount val="24"/>
                <c:pt idx="0">
                  <c:v>0.15561660627305082</c:v>
                </c:pt>
                <c:pt idx="1">
                  <c:v>0.1516508810401406</c:v>
                </c:pt>
                <c:pt idx="2">
                  <c:v>0.1506902483552395</c:v>
                </c:pt>
                <c:pt idx="3">
                  <c:v>0.13465700529150976</c:v>
                </c:pt>
                <c:pt idx="4">
                  <c:v>0.13693300031753405</c:v>
                </c:pt>
                <c:pt idx="5">
                  <c:v>0.14164268403514085</c:v>
                </c:pt>
                <c:pt idx="6">
                  <c:v>0.12986379711119211</c:v>
                </c:pt>
                <c:pt idx="7">
                  <c:v>0.11943552143203545</c:v>
                </c:pt>
                <c:pt idx="8">
                  <c:v>0.11881895388522899</c:v>
                </c:pt>
                <c:pt idx="9">
                  <c:v>0.11934326215682756</c:v>
                </c:pt>
                <c:pt idx="10">
                  <c:v>0.1156502610352716</c:v>
                </c:pt>
                <c:pt idx="11">
                  <c:v>0.11641791044776119</c:v>
                </c:pt>
                <c:pt idx="12">
                  <c:v>0.11120567491407815</c:v>
                </c:pt>
                <c:pt idx="13">
                  <c:v>0.10385801189813554</c:v>
                </c:pt>
                <c:pt idx="14">
                  <c:v>0.10130366057874392</c:v>
                </c:pt>
                <c:pt idx="15">
                  <c:v>9.9542840842554089E-2</c:v>
                </c:pt>
                <c:pt idx="16">
                  <c:v>9.9470403730231638E-2</c:v>
                </c:pt>
                <c:pt idx="17">
                  <c:v>9.9756156420073697E-2</c:v>
                </c:pt>
                <c:pt idx="18">
                  <c:v>0.10102969813245956</c:v>
                </c:pt>
                <c:pt idx="19">
                  <c:v>0.1011387920568544</c:v>
                </c:pt>
                <c:pt idx="20">
                  <c:v>9.7560392577364652E-2</c:v>
                </c:pt>
                <c:pt idx="21">
                  <c:v>9.474719976384538E-2</c:v>
                </c:pt>
                <c:pt idx="22">
                  <c:v>9.2190412223994628E-2</c:v>
                </c:pt>
                <c:pt idx="23">
                  <c:v>9.1165042700175877E-2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9-4BD4-98D0-2E09EFC03FE9}"/>
            </c:ext>
          </c:extLst>
        </c:ser>
        <c:ser>
          <c:idx val="2"/>
          <c:order val="2"/>
          <c:tx>
            <c:strRef>
              <c:f>'[1]Figur 3.3i'!$B$16</c:f>
              <c:strCache>
                <c:ptCount val="1"/>
                <c:pt idx="0">
                  <c:v>Lærerutdanninger og utdanninger i pedagogikk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3.3i'!$C$13:$Z$13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3.3i'!$C$16:$Z$16</c:f>
              <c:numCache>
                <c:formatCode>General</c:formatCode>
                <c:ptCount val="24"/>
                <c:pt idx="0">
                  <c:v>0.16495521553531683</c:v>
                </c:pt>
                <c:pt idx="1">
                  <c:v>0.16191024225363795</c:v>
                </c:pt>
                <c:pt idx="2">
                  <c:v>0.15384799681829289</c:v>
                </c:pt>
                <c:pt idx="3">
                  <c:v>0.14720408065977023</c:v>
                </c:pt>
                <c:pt idx="4">
                  <c:v>0.14776233287993895</c:v>
                </c:pt>
                <c:pt idx="5">
                  <c:v>0.14310057558315661</c:v>
                </c:pt>
                <c:pt idx="6">
                  <c:v>0.14209696585222673</c:v>
                </c:pt>
                <c:pt idx="7">
                  <c:v>0.14729932825321829</c:v>
                </c:pt>
                <c:pt idx="8">
                  <c:v>0.14153784380646456</c:v>
                </c:pt>
                <c:pt idx="9">
                  <c:v>0.14331598779831328</c:v>
                </c:pt>
                <c:pt idx="10">
                  <c:v>0.14639929395337808</c:v>
                </c:pt>
                <c:pt idx="11">
                  <c:v>0.14326238127544097</c:v>
                </c:pt>
                <c:pt idx="12">
                  <c:v>0.14547668300946362</c:v>
                </c:pt>
                <c:pt idx="13">
                  <c:v>0.14235128317483628</c:v>
                </c:pt>
                <c:pt idx="14">
                  <c:v>0.14956492480085137</c:v>
                </c:pt>
                <c:pt idx="15">
                  <c:v>0.15562928821295058</c:v>
                </c:pt>
                <c:pt idx="16">
                  <c:v>0.16067592148652951</c:v>
                </c:pt>
                <c:pt idx="17">
                  <c:v>0.16285293386688374</c:v>
                </c:pt>
                <c:pt idx="18">
                  <c:v>0.17162473862338054</c:v>
                </c:pt>
                <c:pt idx="19">
                  <c:v>0.17133708670864956</c:v>
                </c:pt>
                <c:pt idx="20">
                  <c:v>0.16826939494730803</c:v>
                </c:pt>
                <c:pt idx="21">
                  <c:v>0.16683995604900209</c:v>
                </c:pt>
                <c:pt idx="22">
                  <c:v>0.16</c:v>
                </c:pt>
                <c:pt idx="23">
                  <c:v>0.15331269101390346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9-4BD4-98D0-2E09EFC03FE9}"/>
            </c:ext>
          </c:extLst>
        </c:ser>
        <c:ser>
          <c:idx val="3"/>
          <c:order val="3"/>
          <c:tx>
            <c:strRef>
              <c:f>'[1]Figur 3.3i'!$B$17</c:f>
              <c:strCache>
                <c:ptCount val="1"/>
                <c:pt idx="0">
                  <c:v>Samfunnsfag og juridiske fag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3.3i'!$C$13:$Z$13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3.3i'!$C$17:$Z$17</c:f>
              <c:numCache>
                <c:formatCode>General</c:formatCode>
                <c:ptCount val="24"/>
                <c:pt idx="0">
                  <c:v>0.13174051891915139</c:v>
                </c:pt>
                <c:pt idx="1">
                  <c:v>0.12655977024007631</c:v>
                </c:pt>
                <c:pt idx="2">
                  <c:v>0.12847100765238892</c:v>
                </c:pt>
                <c:pt idx="3">
                  <c:v>0.14576917576393192</c:v>
                </c:pt>
                <c:pt idx="4">
                  <c:v>0.14500879142752879</c:v>
                </c:pt>
                <c:pt idx="5">
                  <c:v>0.14984569069978795</c:v>
                </c:pt>
                <c:pt idx="6">
                  <c:v>0.14440725468567289</c:v>
                </c:pt>
                <c:pt idx="7">
                  <c:v>0.13658691174140389</c:v>
                </c:pt>
                <c:pt idx="8">
                  <c:v>0.13756927487242218</c:v>
                </c:pt>
                <c:pt idx="9">
                  <c:v>0.13781177103893774</c:v>
                </c:pt>
                <c:pt idx="10">
                  <c:v>0.1367745788089415</c:v>
                </c:pt>
                <c:pt idx="11">
                  <c:v>0.1327001356852103</c:v>
                </c:pt>
                <c:pt idx="12">
                  <c:v>0.13113465704559152</c:v>
                </c:pt>
                <c:pt idx="13">
                  <c:v>0.12869250780642436</c:v>
                </c:pt>
                <c:pt idx="14">
                  <c:v>0.12853107344632769</c:v>
                </c:pt>
                <c:pt idx="15">
                  <c:v>0.12709625114477457</c:v>
                </c:pt>
                <c:pt idx="16">
                  <c:v>0.12592825745625433</c:v>
                </c:pt>
                <c:pt idx="17">
                  <c:v>0.12623317497307635</c:v>
                </c:pt>
                <c:pt idx="18">
                  <c:v>0.12738292842412355</c:v>
                </c:pt>
                <c:pt idx="19">
                  <c:v>0.12945240005395772</c:v>
                </c:pt>
                <c:pt idx="20">
                  <c:v>0.12970829889971794</c:v>
                </c:pt>
                <c:pt idx="21">
                  <c:v>0.12717582039129507</c:v>
                </c:pt>
                <c:pt idx="22">
                  <c:v>0.12872135001259341</c:v>
                </c:pt>
                <c:pt idx="23">
                  <c:v>0.12823762296781269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9-4BD4-98D0-2E09EFC03FE9}"/>
            </c:ext>
          </c:extLst>
        </c:ser>
        <c:ser>
          <c:idx val="4"/>
          <c:order val="4"/>
          <c:tx>
            <c:strRef>
              <c:f>'[1]Figur 3.3i'!$B$18</c:f>
              <c:strCache>
                <c:ptCount val="1"/>
                <c:pt idx="0">
                  <c:v>Økonomiske og administrative fag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3.3i'!$C$13:$Z$13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3.3i'!$C$18:$Z$18</c:f>
              <c:numCache>
                <c:formatCode>General</c:formatCode>
                <c:ptCount val="24"/>
                <c:pt idx="0">
                  <c:v>0.14292319437425405</c:v>
                </c:pt>
                <c:pt idx="1">
                  <c:v>0.15956183870148319</c:v>
                </c:pt>
                <c:pt idx="2">
                  <c:v>0.18375316852985007</c:v>
                </c:pt>
                <c:pt idx="3">
                  <c:v>0.17961100252657672</c:v>
                </c:pt>
                <c:pt idx="4">
                  <c:v>0.17371007720342557</c:v>
                </c:pt>
                <c:pt idx="5">
                  <c:v>0.17168566343532263</c:v>
                </c:pt>
                <c:pt idx="6">
                  <c:v>0.17625420751885396</c:v>
                </c:pt>
                <c:pt idx="7">
                  <c:v>0.17928772753681643</c:v>
                </c:pt>
                <c:pt idx="8">
                  <c:v>0.18862374698272039</c:v>
                </c:pt>
                <c:pt idx="9">
                  <c:v>0.18199354028350978</c:v>
                </c:pt>
                <c:pt idx="10">
                  <c:v>0.18441516243902226</c:v>
                </c:pt>
                <c:pt idx="11">
                  <c:v>0.18754240162822253</c:v>
                </c:pt>
                <c:pt idx="12">
                  <c:v>0.19117814734578861</c:v>
                </c:pt>
                <c:pt idx="13">
                  <c:v>0.19192947966382043</c:v>
                </c:pt>
                <c:pt idx="14">
                  <c:v>0.18367841995711848</c:v>
                </c:pt>
                <c:pt idx="15">
                  <c:v>0.18797198492650924</c:v>
                </c:pt>
                <c:pt idx="16">
                  <c:v>0.19092183422575368</c:v>
                </c:pt>
                <c:pt idx="17">
                  <c:v>0.19014756678684758</c:v>
                </c:pt>
                <c:pt idx="18">
                  <c:v>0.18541033434650456</c:v>
                </c:pt>
                <c:pt idx="19">
                  <c:v>0.18595182142831787</c:v>
                </c:pt>
                <c:pt idx="20">
                  <c:v>0.1976273246959028</c:v>
                </c:pt>
                <c:pt idx="21">
                  <c:v>0.20094461846269904</c:v>
                </c:pt>
                <c:pt idx="22">
                  <c:v>0.19706825623373353</c:v>
                </c:pt>
                <c:pt idx="23">
                  <c:v>0.19455163143428453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B9-4BD4-98D0-2E09EFC03FE9}"/>
            </c:ext>
          </c:extLst>
        </c:ser>
        <c:ser>
          <c:idx val="5"/>
          <c:order val="5"/>
          <c:tx>
            <c:strRef>
              <c:f>'[1]Figur 3.3i'!$B$19</c:f>
              <c:strCache>
                <c:ptCount val="1"/>
                <c:pt idx="0">
                  <c:v>Naturvitenskapelige fag, håndverksfag og tekniske fag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3.3i'!$C$13:$Z$13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3.3i'!$C$19:$Z$19</c:f>
              <c:numCache>
                <c:formatCode>General</c:formatCode>
                <c:ptCount val="24"/>
                <c:pt idx="0">
                  <c:v>0.19447640347953249</c:v>
                </c:pt>
                <c:pt idx="1">
                  <c:v>0.18884171345329373</c:v>
                </c:pt>
                <c:pt idx="2">
                  <c:v>0.17582285941550507</c:v>
                </c:pt>
                <c:pt idx="3">
                  <c:v>0.16908995566572912</c:v>
                </c:pt>
                <c:pt idx="4">
                  <c:v>0.16221250136255277</c:v>
                </c:pt>
                <c:pt idx="5">
                  <c:v>0.15474950772493185</c:v>
                </c:pt>
                <c:pt idx="6">
                  <c:v>0.15601550923405402</c:v>
                </c:pt>
                <c:pt idx="7">
                  <c:v>0.15772364750339715</c:v>
                </c:pt>
                <c:pt idx="8">
                  <c:v>0.15911626973195819</c:v>
                </c:pt>
                <c:pt idx="9">
                  <c:v>0.16019648304324421</c:v>
                </c:pt>
                <c:pt idx="10">
                  <c:v>0.16558725252143827</c:v>
                </c:pt>
                <c:pt idx="11">
                  <c:v>0.16707513568521032</c:v>
                </c:pt>
                <c:pt idx="12">
                  <c:v>0.168451615004968</c:v>
                </c:pt>
                <c:pt idx="13">
                  <c:v>0.17347434242470897</c:v>
                </c:pt>
                <c:pt idx="14">
                  <c:v>0.18136219227819772</c:v>
                </c:pt>
                <c:pt idx="15">
                  <c:v>0.17989475580644676</c:v>
                </c:pt>
                <c:pt idx="16">
                  <c:v>0.17828765092761698</c:v>
                </c:pt>
                <c:pt idx="17">
                  <c:v>0.1782507374737517</c:v>
                </c:pt>
                <c:pt idx="18">
                  <c:v>0.17927382209862971</c:v>
                </c:pt>
                <c:pt idx="19">
                  <c:v>0.17665476283448467</c:v>
                </c:pt>
                <c:pt idx="20">
                  <c:v>0.17333028268575371</c:v>
                </c:pt>
                <c:pt idx="21">
                  <c:v>0.17560719615592765</c:v>
                </c:pt>
                <c:pt idx="22">
                  <c:v>0.18036436907060699</c:v>
                </c:pt>
                <c:pt idx="23">
                  <c:v>0.17932736355672069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B9-4BD4-98D0-2E09EFC03FE9}"/>
            </c:ext>
          </c:extLst>
        </c:ser>
        <c:ser>
          <c:idx val="6"/>
          <c:order val="6"/>
          <c:tx>
            <c:strRef>
              <c:f>'[1]Figur 3.3i'!$B$20</c:f>
              <c:strCache>
                <c:ptCount val="1"/>
                <c:pt idx="0">
                  <c:v>Helse-, sosial- og idrettsfag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3.3i'!$C$13:$Z$13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3.3i'!$C$20:$Z$20</c:f>
              <c:numCache>
                <c:formatCode>General</c:formatCode>
                <c:ptCount val="24"/>
                <c:pt idx="0">
                  <c:v>0.18032064171352996</c:v>
                </c:pt>
                <c:pt idx="1">
                  <c:v>0.18755605323048052</c:v>
                </c:pt>
                <c:pt idx="2">
                  <c:v>0.18516193643294218</c:v>
                </c:pt>
                <c:pt idx="3">
                  <c:v>0.20127758974114507</c:v>
                </c:pt>
                <c:pt idx="4">
                  <c:v>0.20518386168785929</c:v>
                </c:pt>
                <c:pt idx="5">
                  <c:v>0.2091364359285065</c:v>
                </c:pt>
                <c:pt idx="6">
                  <c:v>0.21217730519957012</c:v>
                </c:pt>
                <c:pt idx="7">
                  <c:v>0.21378257299664366</c:v>
                </c:pt>
                <c:pt idx="8">
                  <c:v>0.21621697333588566</c:v>
                </c:pt>
                <c:pt idx="9">
                  <c:v>0.21678180513188589</c:v>
                </c:pt>
                <c:pt idx="10">
                  <c:v>0.2136054481507989</c:v>
                </c:pt>
                <c:pt idx="11">
                  <c:v>0.2130257801899593</c:v>
                </c:pt>
                <c:pt idx="12">
                  <c:v>0.20831365139348135</c:v>
                </c:pt>
                <c:pt idx="13">
                  <c:v>0.20334205758002818</c:v>
                </c:pt>
                <c:pt idx="14">
                  <c:v>0.20490789864938885</c:v>
                </c:pt>
                <c:pt idx="15">
                  <c:v>0.20088729412824477</c:v>
                </c:pt>
                <c:pt idx="16">
                  <c:v>0.19916406504481621</c:v>
                </c:pt>
                <c:pt idx="17">
                  <c:v>0.19717472815222756</c:v>
                </c:pt>
                <c:pt idx="18">
                  <c:v>0.19698635452370175</c:v>
                </c:pt>
                <c:pt idx="19">
                  <c:v>0.19716934917039994</c:v>
                </c:pt>
                <c:pt idx="20">
                  <c:v>0.19594036211642091</c:v>
                </c:pt>
                <c:pt idx="21">
                  <c:v>0.19315807599586729</c:v>
                </c:pt>
                <c:pt idx="22">
                  <c:v>0.2001746284946688</c:v>
                </c:pt>
                <c:pt idx="23">
                  <c:v>0.20130942747657676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B9-4BD4-98D0-2E09EFC0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0772896"/>
        <c:axId val="1270774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 3.3i'!$B$14</c15:sqref>
                        </c15:formulaRef>
                      </c:ext>
                    </c:extLst>
                    <c:strCache>
                      <c:ptCount val="1"/>
                      <c:pt idx="0">
                        <c:v>Allmenne fag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1FA138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'[1]Figur 3.3i'!$C$13:$Z$13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 3.3i'!$C$14:$Z$14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1.0967624004042968E-3</c:v>
                      </c:pt>
                      <c:pt idx="1">
                        <c:v>7.2577593223326439E-5</c:v>
                      </c:pt>
                      <c:pt idx="2">
                        <c:v>6.7563358617682434E-4</c:v>
                      </c:pt>
                      <c:pt idx="3">
                        <c:v>8.6284978786289749E-4</c:v>
                      </c:pt>
                      <c:pt idx="4">
                        <c:v>6.3554201164923389E-3</c:v>
                      </c:pt>
                      <c:pt idx="5">
                        <c:v>7.0054528930627085E-3</c:v>
                      </c:pt>
                      <c:pt idx="6">
                        <c:v>7.7120092411553341E-3</c:v>
                      </c:pt>
                      <c:pt idx="7">
                        <c:v>8.4700594920845279E-3</c:v>
                      </c:pt>
                      <c:pt idx="8">
                        <c:v>8.0585293884201832E-3</c:v>
                      </c:pt>
                      <c:pt idx="9">
                        <c:v>7.8503499013098874E-3</c:v>
                      </c:pt>
                      <c:pt idx="10">
                        <c:v>7.6137117064110612E-3</c:v>
                      </c:pt>
                      <c:pt idx="11">
                        <c:v>7.8485413839891448E-3</c:v>
                      </c:pt>
                      <c:pt idx="12">
                        <c:v>7.7126056716563781E-3</c:v>
                      </c:pt>
                      <c:pt idx="13">
                        <c:v>7.7531314518962408E-3</c:v>
                      </c:pt>
                      <c:pt idx="14">
                        <c:v>1.2481024148238572E-3</c:v>
                      </c:pt>
                      <c:pt idx="15">
                        <c:v>1.3962496434308707E-3</c:v>
                      </c:pt>
                      <c:pt idx="16">
                        <c:v>1.2004670109469415E-3</c:v>
                      </c:pt>
                      <c:pt idx="17">
                        <c:v>1.0517330182936713E-3</c:v>
                      </c:pt>
                      <c:pt idx="18">
                        <c:v>1.390415831339326E-3</c:v>
                      </c:pt>
                      <c:pt idx="19">
                        <c:v>1.3169945545292543E-3</c:v>
                      </c:pt>
                      <c:pt idx="20">
                        <c:v>2.3699433808915633E-3</c:v>
                      </c:pt>
                      <c:pt idx="21">
                        <c:v>2.4041851845777915E-3</c:v>
                      </c:pt>
                      <c:pt idx="22">
                        <c:v>2.2030056250524725E-3</c:v>
                      </c:pt>
                      <c:pt idx="23">
                        <c:v>2.109930382328748E-3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6BB9-4BD4-98D0-2E09EFC03FE9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3.3i'!$B$21</c15:sqref>
                        </c15:formulaRef>
                      </c:ext>
                    </c:extLst>
                    <c:strCache>
                      <c:ptCount val="1"/>
                      <c:pt idx="0">
                        <c:v>Primærnæringsfag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005444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3.3i'!$C$13:$Z$13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3.3i'!$C$21:$Z$21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8.5698003247276916E-3</c:v>
                      </c:pt>
                      <c:pt idx="1">
                        <c:v>8.6419177073775132E-3</c:v>
                      </c:pt>
                      <c:pt idx="2">
                        <c:v>7.9111422040988432E-3</c:v>
                      </c:pt>
                      <c:pt idx="3">
                        <c:v>6.0637841445392573E-3</c:v>
                      </c:pt>
                      <c:pt idx="4">
                        <c:v>6.0141895062108706E-3</c:v>
                      </c:pt>
                      <c:pt idx="5">
                        <c:v>5.4860269615268102E-3</c:v>
                      </c:pt>
                      <c:pt idx="6">
                        <c:v>5.0797949145240471E-3</c:v>
                      </c:pt>
                      <c:pt idx="7">
                        <c:v>4.9648761421856018E-3</c:v>
                      </c:pt>
                      <c:pt idx="8">
                        <c:v>4.8930120504428456E-3</c:v>
                      </c:pt>
                      <c:pt idx="9">
                        <c:v>4.9210479095639689E-3</c:v>
                      </c:pt>
                      <c:pt idx="10">
                        <c:v>5.172406222694481E-3</c:v>
                      </c:pt>
                      <c:pt idx="11">
                        <c:v>5.2238805970149255E-3</c:v>
                      </c:pt>
                      <c:pt idx="12">
                        <c:v>4.9109833368625091E-3</c:v>
                      </c:pt>
                      <c:pt idx="13">
                        <c:v>4.9542667882534535E-3</c:v>
                      </c:pt>
                      <c:pt idx="14">
                        <c:v>4.9415465514812901E-3</c:v>
                      </c:pt>
                      <c:pt idx="15">
                        <c:v>4.9957211704475509E-3</c:v>
                      </c:pt>
                      <c:pt idx="16">
                        <c:v>5.3655019452689525E-3</c:v>
                      </c:pt>
                      <c:pt idx="17">
                        <c:v>5.3559143774064696E-3</c:v>
                      </c:pt>
                      <c:pt idx="18">
                        <c:v>5.5760345484202429E-3</c:v>
                      </c:pt>
                      <c:pt idx="19">
                        <c:v>5.5448665611177771E-3</c:v>
                      </c:pt>
                      <c:pt idx="20">
                        <c:v>5.655081035672087E-3</c:v>
                      </c:pt>
                      <c:pt idx="21">
                        <c:v>6.3007363432113746E-3</c:v>
                      </c:pt>
                      <c:pt idx="22">
                        <c:v>6.286625808076568E-3</c:v>
                      </c:pt>
                      <c:pt idx="23">
                        <c:v>6.3030408410296194E-3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BB9-4BD4-98D0-2E09EFC03FE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3.3i'!$B$22</c15:sqref>
                        </c15:formulaRef>
                      </c:ext>
                    </c:extLst>
                    <c:strCache>
                      <c:ptCount val="1"/>
                      <c:pt idx="0">
                        <c:v>Samferdsels- og sikkerhetsfag og andre servicefag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95C7ED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3.3i'!$C$13:$Z$13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3.3i'!$C$22:$Z$22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1.537617875076612E-2</c:v>
                      </c:pt>
                      <c:pt idx="1">
                        <c:v>1.0798509048870641E-2</c:v>
                      </c:pt>
                      <c:pt idx="2">
                        <c:v>1.1145558308136832E-2</c:v>
                      </c:pt>
                      <c:pt idx="3">
                        <c:v>1.1193211612718692E-2</c:v>
                      </c:pt>
                      <c:pt idx="4">
                        <c:v>1.0284311448760906E-2</c:v>
                      </c:pt>
                      <c:pt idx="5">
                        <c:v>1.2250075734625871E-2</c:v>
                      </c:pt>
                      <c:pt idx="6">
                        <c:v>1.2275776526897349E-2</c:v>
                      </c:pt>
                      <c:pt idx="7">
                        <c:v>1.4808199248066147E-2</c:v>
                      </c:pt>
                      <c:pt idx="8">
                        <c:v>1.7344980694079363E-2</c:v>
                      </c:pt>
                      <c:pt idx="9">
                        <c:v>2.0576888569890543E-2</c:v>
                      </c:pt>
                      <c:pt idx="10">
                        <c:v>1.7804844849767507E-2</c:v>
                      </c:pt>
                      <c:pt idx="11">
                        <c:v>2.0204375848032564E-2</c:v>
                      </c:pt>
                      <c:pt idx="12">
                        <c:v>2.5308259899337059E-2</c:v>
                      </c:pt>
                      <c:pt idx="13">
                        <c:v>3.7695851443053568E-2</c:v>
                      </c:pt>
                      <c:pt idx="14">
                        <c:v>3.2822354727138986E-2</c:v>
                      </c:pt>
                      <c:pt idx="15">
                        <c:v>3.5499271848304231E-2</c:v>
                      </c:pt>
                      <c:pt idx="16">
                        <c:v>3.147565943336493E-2</c:v>
                      </c:pt>
                      <c:pt idx="17">
                        <c:v>3.1768100073117055E-2</c:v>
                      </c:pt>
                      <c:pt idx="18">
                        <c:v>2.5235867698520483E-2</c:v>
                      </c:pt>
                      <c:pt idx="19">
                        <c:v>2.4746008193055072E-2</c:v>
                      </c:pt>
                      <c:pt idx="20">
                        <c:v>2.3907742953345582E-2</c:v>
                      </c:pt>
                      <c:pt idx="21">
                        <c:v>2.6806828804303261E-2</c:v>
                      </c:pt>
                      <c:pt idx="22">
                        <c:v>2.6150617076651835E-2</c:v>
                      </c:pt>
                      <c:pt idx="23">
                        <c:v>2.9629307635206079E-2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BB9-4BD4-98D0-2E09EFC03FE9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3.3i'!$B$23</c15:sqref>
                        </c15:formulaRef>
                      </c:ext>
                    </c:extLst>
                    <c:strCache>
                      <c:ptCount val="1"/>
                      <c:pt idx="0">
                        <c:v>Uoppgitt fagfelt</c:v>
                      </c:pt>
                    </c:strCache>
                  </c:strRef>
                </c:tx>
                <c:spPr>
                  <a:ln w="22225" cap="rnd" cmpd="sng" algn="ctr">
                    <a:solidFill>
                      <a:srgbClr val="0063AF"/>
                    </a:solidFill>
                    <a:prstDash val="sysDash"/>
                    <a:round/>
                    <a:headEnd type="none" w="med" len="med"/>
                    <a:tailEnd type="none" w="med" len="med"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3.3i'!$C$13:$Z$13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'[1]Figur 3.3i'!$C$23:$Z$23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4.9246782292663516E-3</c:v>
                      </c:pt>
                      <c:pt idx="1">
                        <c:v>4.4064967314162481E-3</c:v>
                      </c:pt>
                      <c:pt idx="2">
                        <c:v>2.5204486973688625E-3</c:v>
                      </c:pt>
                      <c:pt idx="3">
                        <c:v>4.2713448062163322E-3</c:v>
                      </c:pt>
                      <c:pt idx="4">
                        <c:v>6.5355140496964467E-3</c:v>
                      </c:pt>
                      <c:pt idx="5">
                        <c:v>5.0978870039382002E-3</c:v>
                      </c:pt>
                      <c:pt idx="6">
                        <c:v>1.4117379715853411E-2</c:v>
                      </c:pt>
                      <c:pt idx="7">
                        <c:v>1.7641155654148841E-2</c:v>
                      </c:pt>
                      <c:pt idx="8">
                        <c:v>7.8204152523776403E-3</c:v>
                      </c:pt>
                      <c:pt idx="9">
                        <c:v>7.2088641665171366E-3</c:v>
                      </c:pt>
                      <c:pt idx="10">
                        <c:v>6.9770403122763414E-3</c:v>
                      </c:pt>
                      <c:pt idx="11">
                        <c:v>6.6994572591587516E-3</c:v>
                      </c:pt>
                      <c:pt idx="12">
                        <c:v>6.3077223787728239E-3</c:v>
                      </c:pt>
                      <c:pt idx="13">
                        <c:v>5.9490677688429916E-3</c:v>
                      </c:pt>
                      <c:pt idx="14">
                        <c:v>1.1639826595927822E-2</c:v>
                      </c:pt>
                      <c:pt idx="15">
                        <c:v>7.0863422763373218E-3</c:v>
                      </c:pt>
                      <c:pt idx="16">
                        <c:v>7.5102387392168421E-3</c:v>
                      </c:pt>
                      <c:pt idx="17">
                        <c:v>7.4089548583221978E-3</c:v>
                      </c:pt>
                      <c:pt idx="18">
                        <c:v>6.0898057729203044E-3</c:v>
                      </c:pt>
                      <c:pt idx="19">
                        <c:v>6.6879184386337337E-3</c:v>
                      </c:pt>
                      <c:pt idx="20">
                        <c:v>5.6311767076227485E-3</c:v>
                      </c:pt>
                      <c:pt idx="21">
                        <c:v>6.0153828492710368E-3</c:v>
                      </c:pt>
                      <c:pt idx="22">
                        <c:v>6.8407354546217783E-3</c:v>
                      </c:pt>
                      <c:pt idx="23">
                        <c:v>1.4053941991961532E-2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BB9-4BD4-98D0-2E09EFC03FE9}"/>
                  </c:ext>
                </c:extLst>
              </c15:ser>
            </c15:filteredLineSeries>
          </c:ext>
        </c:extLst>
      </c:lineChart>
      <c:catAx>
        <c:axId val="127077289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774336"/>
        <c:crosses val="autoZero"/>
        <c:auto val="1"/>
        <c:lblAlgn val="ctr"/>
        <c:lblOffset val="100"/>
        <c:noMultiLvlLbl val="0"/>
      </c:catAx>
      <c:valAx>
        <c:axId val="127077433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Andel</a:t>
                </a:r>
                <a:r>
                  <a:rPr lang="nb-NO" baseline="0"/>
                  <a:t> prosent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772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315235810278011"/>
          <c:y val="0.60276506687647524"/>
          <c:w val="0.32238561817358191"/>
          <c:h val="0.2501110936270653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5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4759478295400124E-3"/>
          <c:y val="7.0176624980700944E-2"/>
          <c:w val="0.98940506521307481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'[1]Figur 3.3j'!$A$3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3.3j'!$B$2:$Y$2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3.3j'!$B$3:$Y$3</c:f>
              <c:numCache>
                <c:formatCode>General</c:formatCode>
                <c:ptCount val="24"/>
                <c:pt idx="0">
                  <c:v>6464</c:v>
                </c:pt>
                <c:pt idx="1">
                  <c:v>6931</c:v>
                </c:pt>
                <c:pt idx="2">
                  <c:v>7505</c:v>
                </c:pt>
                <c:pt idx="3">
                  <c:v>8615</c:v>
                </c:pt>
                <c:pt idx="4">
                  <c:v>8912</c:v>
                </c:pt>
                <c:pt idx="5">
                  <c:v>9434</c:v>
                </c:pt>
                <c:pt idx="6">
                  <c:v>9555</c:v>
                </c:pt>
                <c:pt idx="7">
                  <c:v>9224</c:v>
                </c:pt>
                <c:pt idx="8">
                  <c:v>9502</c:v>
                </c:pt>
                <c:pt idx="9">
                  <c:v>10038</c:v>
                </c:pt>
                <c:pt idx="10">
                  <c:v>10154</c:v>
                </c:pt>
                <c:pt idx="11">
                  <c:v>10598</c:v>
                </c:pt>
                <c:pt idx="12">
                  <c:v>10692</c:v>
                </c:pt>
                <c:pt idx="13">
                  <c:v>10851</c:v>
                </c:pt>
                <c:pt idx="14">
                  <c:v>11039</c:v>
                </c:pt>
                <c:pt idx="15">
                  <c:v>11098</c:v>
                </c:pt>
                <c:pt idx="16">
                  <c:v>11371</c:v>
                </c:pt>
                <c:pt idx="17">
                  <c:v>11654</c:v>
                </c:pt>
                <c:pt idx="18">
                  <c:v>11790</c:v>
                </c:pt>
                <c:pt idx="19">
                  <c:v>12023</c:v>
                </c:pt>
                <c:pt idx="20">
                  <c:v>12254</c:v>
                </c:pt>
                <c:pt idx="21">
                  <c:v>12285</c:v>
                </c:pt>
                <c:pt idx="22">
                  <c:v>12534</c:v>
                </c:pt>
                <c:pt idx="23">
                  <c:v>12560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5C8-BC23-ABD07A8893AC}"/>
            </c:ext>
          </c:extLst>
        </c:ser>
        <c:ser>
          <c:idx val="1"/>
          <c:order val="1"/>
          <c:tx>
            <c:strRef>
              <c:f>'[1]Figur 3.3j'!$A$4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3.3j'!$B$2:$Y$2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3.3j'!$B$4:$Y$4</c:f>
              <c:numCache>
                <c:formatCode>General</c:formatCode>
                <c:ptCount val="24"/>
                <c:pt idx="0">
                  <c:v>27076</c:v>
                </c:pt>
                <c:pt idx="1">
                  <c:v>29248</c:v>
                </c:pt>
                <c:pt idx="2">
                  <c:v>31137</c:v>
                </c:pt>
                <c:pt idx="3">
                  <c:v>33607</c:v>
                </c:pt>
                <c:pt idx="4">
                  <c:v>34382</c:v>
                </c:pt>
                <c:pt idx="5">
                  <c:v>34749</c:v>
                </c:pt>
                <c:pt idx="6">
                  <c:v>35263</c:v>
                </c:pt>
                <c:pt idx="7">
                  <c:v>35299</c:v>
                </c:pt>
                <c:pt idx="8">
                  <c:v>36808</c:v>
                </c:pt>
                <c:pt idx="9">
                  <c:v>38287</c:v>
                </c:pt>
                <c:pt idx="10">
                  <c:v>38494</c:v>
                </c:pt>
                <c:pt idx="11">
                  <c:v>39642</c:v>
                </c:pt>
                <c:pt idx="12">
                  <c:v>40464</c:v>
                </c:pt>
                <c:pt idx="13">
                  <c:v>40659</c:v>
                </c:pt>
                <c:pt idx="14">
                  <c:v>41333</c:v>
                </c:pt>
                <c:pt idx="15">
                  <c:v>42424</c:v>
                </c:pt>
                <c:pt idx="16">
                  <c:v>43046</c:v>
                </c:pt>
                <c:pt idx="17">
                  <c:v>43089</c:v>
                </c:pt>
                <c:pt idx="18">
                  <c:v>43038</c:v>
                </c:pt>
                <c:pt idx="19">
                  <c:v>43520</c:v>
                </c:pt>
                <c:pt idx="20">
                  <c:v>45124</c:v>
                </c:pt>
                <c:pt idx="21">
                  <c:v>46606</c:v>
                </c:pt>
                <c:pt idx="22">
                  <c:v>47073</c:v>
                </c:pt>
                <c:pt idx="23">
                  <c:v>47644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5-45C8-BC23-ABD07A88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70768096"/>
        <c:axId val="1270786816"/>
      </c:barChart>
      <c:lineChart>
        <c:grouping val="standard"/>
        <c:varyColors val="0"/>
        <c:ser>
          <c:idx val="2"/>
          <c:order val="2"/>
          <c:tx>
            <c:strRef>
              <c:f>'[1]Figur 3.3j'!$A$5</c:f>
              <c:strCache>
                <c:ptCount val="1"/>
                <c:pt idx="0">
                  <c:v>Andel kvinner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3.3j'!$B$2:$Y$2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3.3j'!$B$5:$Y$5</c:f>
              <c:numCache>
                <c:formatCode>General</c:formatCode>
                <c:ptCount val="24"/>
                <c:pt idx="0">
                  <c:v>0.80727489564698862</c:v>
                </c:pt>
                <c:pt idx="1">
                  <c:v>0.80842477680422342</c:v>
                </c:pt>
                <c:pt idx="2">
                  <c:v>0.80578127426116664</c:v>
                </c:pt>
                <c:pt idx="3">
                  <c:v>0.79595945241817068</c:v>
                </c:pt>
                <c:pt idx="4">
                  <c:v>0.79415161454243077</c:v>
                </c:pt>
                <c:pt idx="5">
                  <c:v>0.78647896249688798</c:v>
                </c:pt>
                <c:pt idx="6">
                  <c:v>0.78680440894283543</c:v>
                </c:pt>
                <c:pt idx="7">
                  <c:v>0.79282617972733194</c:v>
                </c:pt>
                <c:pt idx="8">
                  <c:v>0.79481753400993305</c:v>
                </c:pt>
                <c:pt idx="9">
                  <c:v>0.79228142783238487</c:v>
                </c:pt>
                <c:pt idx="10">
                  <c:v>0.79127610590363429</c:v>
                </c:pt>
                <c:pt idx="11">
                  <c:v>0.78905254777070066</c:v>
                </c:pt>
                <c:pt idx="12">
                  <c:v>0.79099225897255454</c:v>
                </c:pt>
                <c:pt idx="13">
                  <c:v>0.78934187536400702</c:v>
                </c:pt>
                <c:pt idx="14">
                  <c:v>0.78921943022989383</c:v>
                </c:pt>
                <c:pt idx="15">
                  <c:v>0.79264601472291762</c:v>
                </c:pt>
                <c:pt idx="16">
                  <c:v>0.79103956484186921</c:v>
                </c:pt>
                <c:pt idx="17">
                  <c:v>0.78711433425278121</c:v>
                </c:pt>
                <c:pt idx="18">
                  <c:v>0.78496388706500331</c:v>
                </c:pt>
                <c:pt idx="19">
                  <c:v>0.78353707937993988</c:v>
                </c:pt>
                <c:pt idx="20">
                  <c:v>0.78643382481090318</c:v>
                </c:pt>
                <c:pt idx="21">
                  <c:v>0.79139427077142521</c:v>
                </c:pt>
                <c:pt idx="22">
                  <c:v>0.78972268357743214</c:v>
                </c:pt>
                <c:pt idx="23">
                  <c:v>0.79137598830642486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B5-45C8-BC23-ABD07A88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794496"/>
        <c:axId val="1270773856"/>
      </c:lineChart>
      <c:catAx>
        <c:axId val="127076809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786816"/>
        <c:crosses val="autoZero"/>
        <c:auto val="1"/>
        <c:lblAlgn val="ctr"/>
        <c:lblOffset val="100"/>
        <c:noMultiLvlLbl val="0"/>
      </c:catAx>
      <c:valAx>
        <c:axId val="127078681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Studenter</a:t>
                </a:r>
              </a:p>
            </c:rich>
          </c:tx>
          <c:layout>
            <c:manualLayout>
              <c:xMode val="edge"/>
              <c:yMode val="edge"/>
              <c:x val="8.769840036736652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768096"/>
        <c:crosses val="autoZero"/>
        <c:crossBetween val="between"/>
      </c:valAx>
      <c:valAx>
        <c:axId val="1270773856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270794496"/>
        <c:crosses val="max"/>
        <c:crossBetween val="between"/>
      </c:valAx>
      <c:catAx>
        <c:axId val="1270794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77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'[1]Figur 3.3k'!$A$3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3.3k'!$B$2:$Y$2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3.3k'!$B$3:$Y$3</c:f>
              <c:numCache>
                <c:formatCode>General</c:formatCode>
                <c:ptCount val="24"/>
                <c:pt idx="0">
                  <c:v>6830</c:v>
                </c:pt>
                <c:pt idx="1">
                  <c:v>6908</c:v>
                </c:pt>
                <c:pt idx="2">
                  <c:v>7156</c:v>
                </c:pt>
                <c:pt idx="3">
                  <c:v>7498</c:v>
                </c:pt>
                <c:pt idx="4">
                  <c:v>7698</c:v>
                </c:pt>
                <c:pt idx="5">
                  <c:v>7778</c:v>
                </c:pt>
                <c:pt idx="6">
                  <c:v>7817</c:v>
                </c:pt>
                <c:pt idx="7">
                  <c:v>7640</c:v>
                </c:pt>
                <c:pt idx="8">
                  <c:v>7166</c:v>
                </c:pt>
                <c:pt idx="9">
                  <c:v>7606</c:v>
                </c:pt>
                <c:pt idx="10">
                  <c:v>8045</c:v>
                </c:pt>
                <c:pt idx="11">
                  <c:v>8181</c:v>
                </c:pt>
                <c:pt idx="12">
                  <c:v>8658</c:v>
                </c:pt>
                <c:pt idx="13">
                  <c:v>8723</c:v>
                </c:pt>
                <c:pt idx="14">
                  <c:v>9574</c:v>
                </c:pt>
                <c:pt idx="15">
                  <c:v>10764</c:v>
                </c:pt>
                <c:pt idx="16">
                  <c:v>11719</c:v>
                </c:pt>
                <c:pt idx="17">
                  <c:v>12397</c:v>
                </c:pt>
                <c:pt idx="18">
                  <c:v>13381</c:v>
                </c:pt>
                <c:pt idx="19">
                  <c:v>13302</c:v>
                </c:pt>
                <c:pt idx="20">
                  <c:v>13596</c:v>
                </c:pt>
                <c:pt idx="21">
                  <c:v>13922</c:v>
                </c:pt>
                <c:pt idx="22">
                  <c:v>12947</c:v>
                </c:pt>
                <c:pt idx="23">
                  <c:v>12335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0-4159-A2F3-5B8BF4F30FEA}"/>
            </c:ext>
          </c:extLst>
        </c:ser>
        <c:ser>
          <c:idx val="1"/>
          <c:order val="1"/>
          <c:tx>
            <c:strRef>
              <c:f>'[1]Figur 3.3k'!$A$4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3.3k'!$B$2:$Y$2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3.3k'!$B$4:$Y$4</c:f>
              <c:numCache>
                <c:formatCode>General</c:formatCode>
                <c:ptCount val="24"/>
                <c:pt idx="0">
                  <c:v>23852</c:v>
                </c:pt>
                <c:pt idx="1">
                  <c:v>24324</c:v>
                </c:pt>
                <c:pt idx="2">
                  <c:v>24951</c:v>
                </c:pt>
                <c:pt idx="3">
                  <c:v>23381</c:v>
                </c:pt>
                <c:pt idx="4">
                  <c:v>23480</c:v>
                </c:pt>
                <c:pt idx="5">
                  <c:v>22454</c:v>
                </c:pt>
                <c:pt idx="6">
                  <c:v>22198</c:v>
                </c:pt>
                <c:pt idx="7">
                  <c:v>23037</c:v>
                </c:pt>
                <c:pt idx="8">
                  <c:v>23149</c:v>
                </c:pt>
                <c:pt idx="9">
                  <c:v>24342</c:v>
                </c:pt>
                <c:pt idx="10">
                  <c:v>25297</c:v>
                </c:pt>
                <c:pt idx="11">
                  <c:v>25606</c:v>
                </c:pt>
                <c:pt idx="12">
                  <c:v>27067</c:v>
                </c:pt>
                <c:pt idx="13">
                  <c:v>27337</c:v>
                </c:pt>
                <c:pt idx="14">
                  <c:v>28653</c:v>
                </c:pt>
                <c:pt idx="15">
                  <c:v>30700</c:v>
                </c:pt>
                <c:pt idx="16">
                  <c:v>32182</c:v>
                </c:pt>
                <c:pt idx="17">
                  <c:v>32817</c:v>
                </c:pt>
                <c:pt idx="18">
                  <c:v>34388</c:v>
                </c:pt>
                <c:pt idx="19">
                  <c:v>34964</c:v>
                </c:pt>
                <c:pt idx="20">
                  <c:v>35679</c:v>
                </c:pt>
                <c:pt idx="21">
                  <c:v>36945</c:v>
                </c:pt>
                <c:pt idx="22">
                  <c:v>34697</c:v>
                </c:pt>
                <c:pt idx="23">
                  <c:v>33515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0-4159-A2F3-5B8BF4F30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70809856"/>
        <c:axId val="1270815136"/>
      </c:barChart>
      <c:lineChart>
        <c:grouping val="standard"/>
        <c:varyColors val="0"/>
        <c:ser>
          <c:idx val="2"/>
          <c:order val="2"/>
          <c:tx>
            <c:strRef>
              <c:f>'[1]Figur 3.3k'!$A$5</c:f>
              <c:strCache>
                <c:ptCount val="1"/>
                <c:pt idx="0">
                  <c:v>Andel kvinner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3.3k'!$B$2:$Y$2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3.3k'!$B$5:$Y$5</c:f>
              <c:numCache>
                <c:formatCode>General</c:formatCode>
                <c:ptCount val="24"/>
                <c:pt idx="0">
                  <c:v>0.77739391173978223</c:v>
                </c:pt>
                <c:pt idx="1">
                  <c:v>0.77881659836065575</c:v>
                </c:pt>
                <c:pt idx="2">
                  <c:v>0.77712025415018526</c:v>
                </c:pt>
                <c:pt idx="3">
                  <c:v>0.75718125586968488</c:v>
                </c:pt>
                <c:pt idx="4">
                  <c:v>0.75309513118224392</c:v>
                </c:pt>
                <c:pt idx="5">
                  <c:v>0.74272294257740146</c:v>
                </c:pt>
                <c:pt idx="6">
                  <c:v>0.7395635515575546</c:v>
                </c:pt>
                <c:pt idx="7">
                  <c:v>0.75095348306548881</c:v>
                </c:pt>
                <c:pt idx="8">
                  <c:v>0.76361537192808837</c:v>
                </c:pt>
                <c:pt idx="9">
                  <c:v>0.7619256291473645</c:v>
                </c:pt>
                <c:pt idx="10">
                  <c:v>0.75871273468898082</c:v>
                </c:pt>
                <c:pt idx="11">
                  <c:v>0.75786545120904492</c:v>
                </c:pt>
                <c:pt idx="12">
                  <c:v>0.75764870538838347</c:v>
                </c:pt>
                <c:pt idx="13">
                  <c:v>0.75809761508596785</c:v>
                </c:pt>
                <c:pt idx="14">
                  <c:v>0.74954874826693174</c:v>
                </c:pt>
                <c:pt idx="15">
                  <c:v>0.74040131198147796</c:v>
                </c:pt>
                <c:pt idx="16">
                  <c:v>0.73305847247215328</c:v>
                </c:pt>
                <c:pt idx="17">
                  <c:v>0.7258150130490556</c:v>
                </c:pt>
                <c:pt idx="18">
                  <c:v>0.71988109443362847</c:v>
                </c:pt>
                <c:pt idx="19">
                  <c:v>0.72440227074959596</c:v>
                </c:pt>
                <c:pt idx="20">
                  <c:v>0.72407914764079151</c:v>
                </c:pt>
                <c:pt idx="21">
                  <c:v>0.72630585644917134</c:v>
                </c:pt>
                <c:pt idx="22">
                  <c:v>0.72825539417345309</c:v>
                </c:pt>
                <c:pt idx="23">
                  <c:v>0.73097055616139583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90-4159-A2F3-5B8BF4F30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825216"/>
        <c:axId val="1270811776"/>
      </c:lineChart>
      <c:catAx>
        <c:axId val="127080985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815136"/>
        <c:crosses val="autoZero"/>
        <c:auto val="1"/>
        <c:lblAlgn val="ctr"/>
        <c:lblOffset val="100"/>
        <c:noMultiLvlLbl val="0"/>
      </c:catAx>
      <c:valAx>
        <c:axId val="127081513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Studenter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70809856"/>
        <c:crosses val="autoZero"/>
        <c:crossBetween val="between"/>
      </c:valAx>
      <c:valAx>
        <c:axId val="1270811776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270825216"/>
        <c:crosses val="max"/>
        <c:crossBetween val="between"/>
      </c:valAx>
      <c:catAx>
        <c:axId val="127082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81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049388916792236E-3"/>
          <c:y val="6.9902497539370084E-2"/>
          <c:w val="0.98724259166248118"/>
          <c:h val="0.92228500246062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'[1]Figur 3.3l'!$B$2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3.3l'!$A$3:$A$26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3.3l'!$B$3:$B$26</c:f>
              <c:numCache>
                <c:formatCode>General</c:formatCode>
                <c:ptCount val="24"/>
                <c:pt idx="0">
                  <c:v>24783</c:v>
                </c:pt>
                <c:pt idx="1">
                  <c:v>25216</c:v>
                </c:pt>
                <c:pt idx="2">
                  <c:v>25711</c:v>
                </c:pt>
                <c:pt idx="3">
                  <c:v>24755</c:v>
                </c:pt>
                <c:pt idx="4">
                  <c:v>24010</c:v>
                </c:pt>
                <c:pt idx="5">
                  <c:v>22803</c:v>
                </c:pt>
                <c:pt idx="6">
                  <c:v>22542</c:v>
                </c:pt>
                <c:pt idx="7">
                  <c:v>22303</c:v>
                </c:pt>
                <c:pt idx="8">
                  <c:v>22874</c:v>
                </c:pt>
                <c:pt idx="9">
                  <c:v>24149</c:v>
                </c:pt>
                <c:pt idx="10">
                  <c:v>25808</c:v>
                </c:pt>
                <c:pt idx="11">
                  <c:v>27040</c:v>
                </c:pt>
                <c:pt idx="12">
                  <c:v>28457</c:v>
                </c:pt>
                <c:pt idx="13">
                  <c:v>29998</c:v>
                </c:pt>
                <c:pt idx="14">
                  <c:v>31414</c:v>
                </c:pt>
                <c:pt idx="15">
                  <c:v>32235</c:v>
                </c:pt>
                <c:pt idx="16">
                  <c:v>32727</c:v>
                </c:pt>
                <c:pt idx="17">
                  <c:v>32998</c:v>
                </c:pt>
                <c:pt idx="18">
                  <c:v>33126</c:v>
                </c:pt>
                <c:pt idx="19">
                  <c:v>32819</c:v>
                </c:pt>
                <c:pt idx="20">
                  <c:v>33379</c:v>
                </c:pt>
                <c:pt idx="21">
                  <c:v>35043</c:v>
                </c:pt>
                <c:pt idx="22">
                  <c:v>34893</c:v>
                </c:pt>
                <c:pt idx="23">
                  <c:v>34317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8-479F-BD87-9511461ED79B}"/>
            </c:ext>
          </c:extLst>
        </c:ser>
        <c:ser>
          <c:idx val="1"/>
          <c:order val="1"/>
          <c:tx>
            <c:strRef>
              <c:f>'[1]Figur 3.3l'!$C$2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3.3l'!$A$3:$A$26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3.3l'!$C$3:$C$26</c:f>
              <c:numCache>
                <c:formatCode>General</c:formatCode>
                <c:ptCount val="24"/>
                <c:pt idx="0">
                  <c:v>11390</c:v>
                </c:pt>
                <c:pt idx="1">
                  <c:v>11211</c:v>
                </c:pt>
                <c:pt idx="2">
                  <c:v>10982</c:v>
                </c:pt>
                <c:pt idx="3">
                  <c:v>10715</c:v>
                </c:pt>
                <c:pt idx="4">
                  <c:v>10217</c:v>
                </c:pt>
                <c:pt idx="5">
                  <c:v>9890</c:v>
                </c:pt>
                <c:pt idx="6">
                  <c:v>10413</c:v>
                </c:pt>
                <c:pt idx="7">
                  <c:v>10545</c:v>
                </c:pt>
                <c:pt idx="8">
                  <c:v>11206</c:v>
                </c:pt>
                <c:pt idx="9">
                  <c:v>11562</c:v>
                </c:pt>
                <c:pt idx="10">
                  <c:v>11904</c:v>
                </c:pt>
                <c:pt idx="11">
                  <c:v>12363</c:v>
                </c:pt>
                <c:pt idx="12">
                  <c:v>12910</c:v>
                </c:pt>
                <c:pt idx="13">
                  <c:v>13946</c:v>
                </c:pt>
                <c:pt idx="14">
                  <c:v>14940</c:v>
                </c:pt>
                <c:pt idx="15">
                  <c:v>15694</c:v>
                </c:pt>
                <c:pt idx="16">
                  <c:v>15986</c:v>
                </c:pt>
                <c:pt idx="17">
                  <c:v>16491</c:v>
                </c:pt>
                <c:pt idx="18">
                  <c:v>16772</c:v>
                </c:pt>
                <c:pt idx="19">
                  <c:v>16945</c:v>
                </c:pt>
                <c:pt idx="20">
                  <c:v>17378</c:v>
                </c:pt>
                <c:pt idx="21">
                  <c:v>18497</c:v>
                </c:pt>
                <c:pt idx="22">
                  <c:v>18815</c:v>
                </c:pt>
                <c:pt idx="23">
                  <c:v>19313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79F-BD87-9511461ED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27923472"/>
        <c:axId val="427930672"/>
      </c:barChart>
      <c:lineChart>
        <c:grouping val="standard"/>
        <c:varyColors val="0"/>
        <c:ser>
          <c:idx val="2"/>
          <c:order val="2"/>
          <c:tx>
            <c:strRef>
              <c:f>'[1]Figur 3.3l'!$D$2</c:f>
              <c:strCache>
                <c:ptCount val="1"/>
                <c:pt idx="0">
                  <c:v>Andel kvinner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3.3l'!$A$3:$A$26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'[1]Figur 3.3l'!$D$3:$D$26</c:f>
              <c:numCache>
                <c:formatCode>General</c:formatCode>
                <c:ptCount val="24"/>
                <c:pt idx="0">
                  <c:v>0.31487573604622232</c:v>
                </c:pt>
                <c:pt idx="1">
                  <c:v>0.30776621736623933</c:v>
                </c:pt>
                <c:pt idx="2">
                  <c:v>0.29929414329708665</c:v>
                </c:pt>
                <c:pt idx="3">
                  <c:v>0.3020862700873978</c:v>
                </c:pt>
                <c:pt idx="4">
                  <c:v>0.29850702661641393</c:v>
                </c:pt>
                <c:pt idx="5">
                  <c:v>0.30251124093842718</c:v>
                </c:pt>
                <c:pt idx="6">
                  <c:v>0.31597633136094677</c:v>
                </c:pt>
                <c:pt idx="7">
                  <c:v>0.32102411105698975</c:v>
                </c:pt>
                <c:pt idx="8">
                  <c:v>0.32881455399061033</c:v>
                </c:pt>
                <c:pt idx="9">
                  <c:v>0.3237657864523536</c:v>
                </c:pt>
                <c:pt idx="10">
                  <c:v>0.31565549427238015</c:v>
                </c:pt>
                <c:pt idx="11">
                  <c:v>0.31375783569778953</c:v>
                </c:pt>
                <c:pt idx="12">
                  <c:v>0.31208451180892982</c:v>
                </c:pt>
                <c:pt idx="13">
                  <c:v>0.31735845621700348</c:v>
                </c:pt>
                <c:pt idx="14">
                  <c:v>0.32230228243517278</c:v>
                </c:pt>
                <c:pt idx="15">
                  <c:v>0.32744267562436102</c:v>
                </c:pt>
                <c:pt idx="16">
                  <c:v>0.32816701907088458</c:v>
                </c:pt>
                <c:pt idx="17">
                  <c:v>0.33322556527713232</c:v>
                </c:pt>
                <c:pt idx="18">
                  <c:v>0.33612569642069823</c:v>
                </c:pt>
                <c:pt idx="19">
                  <c:v>0.3405071939554698</c:v>
                </c:pt>
                <c:pt idx="20">
                  <c:v>0.34237642098626792</c:v>
                </c:pt>
                <c:pt idx="21">
                  <c:v>0.34548001494209934</c:v>
                </c:pt>
                <c:pt idx="22">
                  <c:v>0.3503202502420496</c:v>
                </c:pt>
                <c:pt idx="23">
                  <c:v>0.3601156069364162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F8-479F-BD87-9511461ED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939792"/>
        <c:axId val="427934032"/>
      </c:lineChart>
      <c:catAx>
        <c:axId val="42792347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27930672"/>
        <c:crosses val="autoZero"/>
        <c:auto val="1"/>
        <c:lblAlgn val="ctr"/>
        <c:lblOffset val="100"/>
        <c:noMultiLvlLbl val="0"/>
      </c:catAx>
      <c:valAx>
        <c:axId val="42793067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Studenter</a:t>
                </a:r>
              </a:p>
            </c:rich>
          </c:tx>
          <c:layout>
            <c:manualLayout>
              <c:xMode val="edge"/>
              <c:yMode val="edge"/>
              <c:x val="8.8008800880088004E-3"/>
              <c:y val="1.56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427923472"/>
        <c:crosses val="autoZero"/>
        <c:crossBetween val="between"/>
      </c:valAx>
      <c:valAx>
        <c:axId val="427934032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27939792"/>
        <c:crosses val="max"/>
        <c:crossBetween val="between"/>
      </c:valAx>
      <c:catAx>
        <c:axId val="42793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934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'[1]Figur 3.3m'!$F$3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3.3m'!$B$4:$B$33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3.3m'!$F$4:$F$33</c:f>
              <c:numCache>
                <c:formatCode>General</c:formatCode>
                <c:ptCount val="30"/>
                <c:pt idx="0">
                  <c:v>21307</c:v>
                </c:pt>
                <c:pt idx="1">
                  <c:v>19835</c:v>
                </c:pt>
                <c:pt idx="2">
                  <c:v>24061</c:v>
                </c:pt>
                <c:pt idx="3">
                  <c:v>23955</c:v>
                </c:pt>
                <c:pt idx="4">
                  <c:v>22541</c:v>
                </c:pt>
                <c:pt idx="5">
                  <c:v>22607</c:v>
                </c:pt>
                <c:pt idx="6">
                  <c:v>23454</c:v>
                </c:pt>
                <c:pt idx="7">
                  <c:v>23975</c:v>
                </c:pt>
                <c:pt idx="8">
                  <c:v>22910</c:v>
                </c:pt>
                <c:pt idx="9">
                  <c:v>23161</c:v>
                </c:pt>
                <c:pt idx="10">
                  <c:v>23799</c:v>
                </c:pt>
                <c:pt idx="11">
                  <c:v>23475</c:v>
                </c:pt>
                <c:pt idx="12">
                  <c:v>24346</c:v>
                </c:pt>
                <c:pt idx="13">
                  <c:v>24082</c:v>
                </c:pt>
                <c:pt idx="14">
                  <c:v>24660</c:v>
                </c:pt>
                <c:pt idx="15">
                  <c:v>24264</c:v>
                </c:pt>
                <c:pt idx="16">
                  <c:v>25986</c:v>
                </c:pt>
                <c:pt idx="17">
                  <c:v>27224</c:v>
                </c:pt>
                <c:pt idx="18">
                  <c:v>27281</c:v>
                </c:pt>
                <c:pt idx="19">
                  <c:v>28709</c:v>
                </c:pt>
                <c:pt idx="20">
                  <c:v>30402</c:v>
                </c:pt>
                <c:pt idx="21">
                  <c:v>31074</c:v>
                </c:pt>
                <c:pt idx="22">
                  <c:v>31628</c:v>
                </c:pt>
                <c:pt idx="23">
                  <c:v>34176</c:v>
                </c:pt>
                <c:pt idx="24">
                  <c:v>35156</c:v>
                </c:pt>
                <c:pt idx="25">
                  <c:v>36284</c:v>
                </c:pt>
                <c:pt idx="26">
                  <c:v>36352</c:v>
                </c:pt>
                <c:pt idx="27">
                  <c:v>36119</c:v>
                </c:pt>
                <c:pt idx="28">
                  <c:v>35479</c:v>
                </c:pt>
                <c:pt idx="29">
                  <c:v>35173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B-4293-8841-5E9DEB3CE685}"/>
            </c:ext>
          </c:extLst>
        </c:ser>
        <c:ser>
          <c:idx val="2"/>
          <c:order val="2"/>
          <c:tx>
            <c:strRef>
              <c:f>'[1]Figur 3.3m'!$G$3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3.3m'!$B$4:$B$33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3.3m'!$G$4:$G$33</c:f>
              <c:numCache>
                <c:formatCode>General</c:formatCode>
                <c:ptCount val="30"/>
                <c:pt idx="0">
                  <c:v>5732</c:v>
                </c:pt>
                <c:pt idx="1">
                  <c:v>6323</c:v>
                </c:pt>
                <c:pt idx="2">
                  <c:v>7045</c:v>
                </c:pt>
                <c:pt idx="3">
                  <c:v>7213</c:v>
                </c:pt>
                <c:pt idx="4">
                  <c:v>6916</c:v>
                </c:pt>
                <c:pt idx="5">
                  <c:v>7341</c:v>
                </c:pt>
                <c:pt idx="6">
                  <c:v>7212</c:v>
                </c:pt>
                <c:pt idx="7">
                  <c:v>7205</c:v>
                </c:pt>
                <c:pt idx="8">
                  <c:v>6749</c:v>
                </c:pt>
                <c:pt idx="9">
                  <c:v>6726</c:v>
                </c:pt>
                <c:pt idx="10">
                  <c:v>7605</c:v>
                </c:pt>
                <c:pt idx="11">
                  <c:v>7848</c:v>
                </c:pt>
                <c:pt idx="12">
                  <c:v>8398</c:v>
                </c:pt>
                <c:pt idx="13">
                  <c:v>10425</c:v>
                </c:pt>
                <c:pt idx="14">
                  <c:v>9439</c:v>
                </c:pt>
                <c:pt idx="15">
                  <c:v>9855</c:v>
                </c:pt>
                <c:pt idx="16">
                  <c:v>10816</c:v>
                </c:pt>
                <c:pt idx="17">
                  <c:v>12046</c:v>
                </c:pt>
                <c:pt idx="18">
                  <c:v>11797</c:v>
                </c:pt>
                <c:pt idx="19">
                  <c:v>11869</c:v>
                </c:pt>
                <c:pt idx="20">
                  <c:v>13169</c:v>
                </c:pt>
                <c:pt idx="21">
                  <c:v>13319</c:v>
                </c:pt>
                <c:pt idx="22">
                  <c:v>13685</c:v>
                </c:pt>
                <c:pt idx="23">
                  <c:v>15335</c:v>
                </c:pt>
                <c:pt idx="24">
                  <c:v>15438</c:v>
                </c:pt>
                <c:pt idx="25">
                  <c:v>16095</c:v>
                </c:pt>
                <c:pt idx="26">
                  <c:v>16069</c:v>
                </c:pt>
                <c:pt idx="27">
                  <c:v>18439</c:v>
                </c:pt>
                <c:pt idx="28">
                  <c:v>20307</c:v>
                </c:pt>
                <c:pt idx="29">
                  <c:v>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B-4293-8841-5E9DEB3CE685}"/>
            </c:ext>
          </c:extLst>
        </c:ser>
        <c:ser>
          <c:idx val="3"/>
          <c:order val="3"/>
          <c:tx>
            <c:strRef>
              <c:f>'[1]Figur 3.3m'!$H$3</c:f>
              <c:strCache>
                <c:ptCount val="1"/>
                <c:pt idx="0">
                  <c:v>Forskerutdanning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'[1]Figur 3.3m'!$B$4:$B$33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3.3m'!$H$4:$H$33</c:f>
              <c:numCache>
                <c:formatCode>General</c:formatCode>
                <c:ptCount val="30"/>
                <c:pt idx="0">
                  <c:v>501</c:v>
                </c:pt>
                <c:pt idx="1">
                  <c:v>605</c:v>
                </c:pt>
                <c:pt idx="2">
                  <c:v>596</c:v>
                </c:pt>
                <c:pt idx="3">
                  <c:v>644</c:v>
                </c:pt>
                <c:pt idx="4">
                  <c:v>626</c:v>
                </c:pt>
                <c:pt idx="5">
                  <c:v>696</c:v>
                </c:pt>
                <c:pt idx="6">
                  <c:v>658</c:v>
                </c:pt>
                <c:pt idx="7">
                  <c:v>768</c:v>
                </c:pt>
                <c:pt idx="8">
                  <c:v>740</c:v>
                </c:pt>
                <c:pt idx="9">
                  <c:v>714</c:v>
                </c:pt>
                <c:pt idx="10">
                  <c:v>756</c:v>
                </c:pt>
                <c:pt idx="11">
                  <c:v>838</c:v>
                </c:pt>
                <c:pt idx="12">
                  <c:v>882</c:v>
                </c:pt>
                <c:pt idx="13">
                  <c:v>980</c:v>
                </c:pt>
                <c:pt idx="14">
                  <c:v>1231</c:v>
                </c:pt>
                <c:pt idx="15">
                  <c:v>1084</c:v>
                </c:pt>
                <c:pt idx="16">
                  <c:v>1202</c:v>
                </c:pt>
                <c:pt idx="17">
                  <c:v>1298</c:v>
                </c:pt>
                <c:pt idx="18">
                  <c:v>1408</c:v>
                </c:pt>
                <c:pt idx="19">
                  <c:v>1549</c:v>
                </c:pt>
                <c:pt idx="20">
                  <c:v>1442</c:v>
                </c:pt>
                <c:pt idx="21">
                  <c:v>1407</c:v>
                </c:pt>
                <c:pt idx="22">
                  <c:v>1368</c:v>
                </c:pt>
                <c:pt idx="23">
                  <c:v>1489</c:v>
                </c:pt>
                <c:pt idx="24">
                  <c:v>1500</c:v>
                </c:pt>
                <c:pt idx="25">
                  <c:v>1595</c:v>
                </c:pt>
                <c:pt idx="26">
                  <c:v>1538</c:v>
                </c:pt>
                <c:pt idx="27">
                  <c:v>1678</c:v>
                </c:pt>
                <c:pt idx="28">
                  <c:v>1532</c:v>
                </c:pt>
                <c:pt idx="29">
                  <c:v>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B-4293-8841-5E9DEB3CE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67392"/>
        <c:axId val="283769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'[1]Figur 3.3m'!$E$3</c15:sqref>
                        </c15:formulaRef>
                      </c:ext>
                    </c:extLst>
                    <c:strCache>
                      <c:ptCount val="1"/>
                      <c:pt idx="0">
                        <c:v>Alle nivåer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 3.3m'!$B$4:$B$33</c15:sqref>
                        </c15:formulaRef>
                      </c:ext>
                    </c:extLst>
                    <c:strCache>
                      <c:ptCount val="30"/>
                      <c:pt idx="0">
                        <c:v>1993-1994</c:v>
                      </c:pt>
                      <c:pt idx="1">
                        <c:v>1994-1995</c:v>
                      </c:pt>
                      <c:pt idx="2">
                        <c:v>1995-1996</c:v>
                      </c:pt>
                      <c:pt idx="3">
                        <c:v>1996-1997</c:v>
                      </c:pt>
                      <c:pt idx="4">
                        <c:v>1997-1998</c:v>
                      </c:pt>
                      <c:pt idx="5">
                        <c:v>1998-1999</c:v>
                      </c:pt>
                      <c:pt idx="6">
                        <c:v>1999-2000</c:v>
                      </c:pt>
                      <c:pt idx="7">
                        <c:v>2000-2001</c:v>
                      </c:pt>
                      <c:pt idx="8">
                        <c:v>2001-2002</c:v>
                      </c:pt>
                      <c:pt idx="9">
                        <c:v>2002-2003</c:v>
                      </c:pt>
                      <c:pt idx="10">
                        <c:v>2003-2004</c:v>
                      </c:pt>
                      <c:pt idx="11">
                        <c:v>2004-2005</c:v>
                      </c:pt>
                      <c:pt idx="12">
                        <c:v>2005-2006</c:v>
                      </c:pt>
                      <c:pt idx="13">
                        <c:v>2006-2007</c:v>
                      </c:pt>
                      <c:pt idx="14">
                        <c:v>2007-2008</c:v>
                      </c:pt>
                      <c:pt idx="15">
                        <c:v>2008-2009</c:v>
                      </c:pt>
                      <c:pt idx="16">
                        <c:v>2009-2010</c:v>
                      </c:pt>
                      <c:pt idx="17">
                        <c:v>2010-2011</c:v>
                      </c:pt>
                      <c:pt idx="18">
                        <c:v>2011-2012</c:v>
                      </c:pt>
                      <c:pt idx="19">
                        <c:v>2012-2013</c:v>
                      </c:pt>
                      <c:pt idx="20">
                        <c:v>2013-2014</c:v>
                      </c:pt>
                      <c:pt idx="21">
                        <c:v>2014-2015</c:v>
                      </c:pt>
                      <c:pt idx="22">
                        <c:v>2015-2016</c:v>
                      </c:pt>
                      <c:pt idx="23">
                        <c:v>2016-2017</c:v>
                      </c:pt>
                      <c:pt idx="24">
                        <c:v>2017-2018</c:v>
                      </c:pt>
                      <c:pt idx="25">
                        <c:v>2018-2019</c:v>
                      </c:pt>
                      <c:pt idx="26">
                        <c:v>2019-2020</c:v>
                      </c:pt>
                      <c:pt idx="27">
                        <c:v>2020-2021</c:v>
                      </c:pt>
                      <c:pt idx="28">
                        <c:v>2021-2022</c:v>
                      </c:pt>
                      <c:pt idx="29">
                        <c:v>2022-2023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 3.3m'!$E$4:$E$33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27540</c:v>
                      </c:pt>
                      <c:pt idx="1">
                        <c:v>26763</c:v>
                      </c:pt>
                      <c:pt idx="2">
                        <c:v>31702</c:v>
                      </c:pt>
                      <c:pt idx="3">
                        <c:v>31812</c:v>
                      </c:pt>
                      <c:pt idx="4">
                        <c:v>30083</c:v>
                      </c:pt>
                      <c:pt idx="5">
                        <c:v>30644</c:v>
                      </c:pt>
                      <c:pt idx="6">
                        <c:v>31324</c:v>
                      </c:pt>
                      <c:pt idx="7">
                        <c:v>31948</c:v>
                      </c:pt>
                      <c:pt idx="8">
                        <c:v>30399</c:v>
                      </c:pt>
                      <c:pt idx="9">
                        <c:v>30601</c:v>
                      </c:pt>
                      <c:pt idx="10">
                        <c:v>32160</c:v>
                      </c:pt>
                      <c:pt idx="11">
                        <c:v>32161</c:v>
                      </c:pt>
                      <c:pt idx="12">
                        <c:v>33626</c:v>
                      </c:pt>
                      <c:pt idx="13">
                        <c:v>35487</c:v>
                      </c:pt>
                      <c:pt idx="14">
                        <c:v>35330</c:v>
                      </c:pt>
                      <c:pt idx="15">
                        <c:v>35203</c:v>
                      </c:pt>
                      <c:pt idx="16">
                        <c:v>38004</c:v>
                      </c:pt>
                      <c:pt idx="17">
                        <c:v>40568</c:v>
                      </c:pt>
                      <c:pt idx="18">
                        <c:v>40486</c:v>
                      </c:pt>
                      <c:pt idx="19">
                        <c:v>42127</c:v>
                      </c:pt>
                      <c:pt idx="20">
                        <c:v>45013</c:v>
                      </c:pt>
                      <c:pt idx="21">
                        <c:v>45800</c:v>
                      </c:pt>
                      <c:pt idx="22">
                        <c:v>46681</c:v>
                      </c:pt>
                      <c:pt idx="23">
                        <c:v>51000</c:v>
                      </c:pt>
                      <c:pt idx="24">
                        <c:v>52094</c:v>
                      </c:pt>
                      <c:pt idx="25">
                        <c:v>53974</c:v>
                      </c:pt>
                      <c:pt idx="26">
                        <c:v>53959</c:v>
                      </c:pt>
                      <c:pt idx="27">
                        <c:v>56236</c:v>
                      </c:pt>
                      <c:pt idx="28">
                        <c:v>57318</c:v>
                      </c:pt>
                      <c:pt idx="29">
                        <c:v>58442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A3B-4293-8841-5E9DEB3CE685}"/>
                  </c:ext>
                </c:extLst>
              </c15:ser>
            </c15:filteredBarSeries>
          </c:ext>
        </c:extLst>
      </c:barChart>
      <c:catAx>
        <c:axId val="283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28376992"/>
        <c:crosses val="autoZero"/>
        <c:auto val="1"/>
        <c:lblAlgn val="ctr"/>
        <c:lblOffset val="100"/>
        <c:noMultiLvlLbl val="0"/>
      </c:catAx>
      <c:valAx>
        <c:axId val="28376992"/>
        <c:scaling>
          <c:orientation val="minMax"/>
          <c:max val="60000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283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690669932721506"/>
          <c:y val="0.11546058221872542"/>
          <c:w val="0.49929013640253006"/>
          <c:h val="0.80060550747442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'[1]Figur 3.3n'!$C$5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3.3n'!$B$6:$B$14</c:f>
              <c:strCache>
                <c:ptCount val="9"/>
                <c:pt idx="0">
                  <c:v>Allmenne fag</c:v>
                </c:pt>
                <c:pt idx="1">
                  <c:v>Humanistiske og estetiske fag</c:v>
                </c:pt>
                <c:pt idx="2">
                  <c:v>Lærerutdanninger og utdanninger i pedagogikk</c:v>
                </c:pt>
                <c:pt idx="3">
                  <c:v>Samfunnsfag og juridiske fag</c:v>
                </c:pt>
                <c:pt idx="4">
                  <c:v>Økonomiske og administrative fag</c:v>
                </c:pt>
                <c:pt idx="5">
                  <c:v>Naturvitenskapelige fag, håndverksfag og tekniske fag</c:v>
                </c:pt>
                <c:pt idx="6">
                  <c:v>Helse-, sosial- og idrettsfag</c:v>
                </c:pt>
                <c:pt idx="7">
                  <c:v>Primærnæringsfag</c:v>
                </c:pt>
                <c:pt idx="8">
                  <c:v>Samferdsels- og sikkerhetsfag og andre servicefag</c:v>
                </c:pt>
              </c:strCache>
            </c:strRef>
          </c:cat>
          <c:val>
            <c:numRef>
              <c:f>'[1]Figur 3.3n'!$C$6:$C$14</c:f>
              <c:numCache>
                <c:formatCode>General</c:formatCode>
                <c:ptCount val="9"/>
                <c:pt idx="0">
                  <c:v>0</c:v>
                </c:pt>
                <c:pt idx="1">
                  <c:v>2794</c:v>
                </c:pt>
                <c:pt idx="2">
                  <c:v>4970</c:v>
                </c:pt>
                <c:pt idx="3">
                  <c:v>4343</c:v>
                </c:pt>
                <c:pt idx="4">
                  <c:v>6494</c:v>
                </c:pt>
                <c:pt idx="5">
                  <c:v>5526</c:v>
                </c:pt>
                <c:pt idx="6">
                  <c:v>9400</c:v>
                </c:pt>
                <c:pt idx="7">
                  <c:v>318</c:v>
                </c:pt>
                <c:pt idx="8">
                  <c:v>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C-402C-8277-FDFCDD5730FE}"/>
            </c:ext>
          </c:extLst>
        </c:ser>
        <c:ser>
          <c:idx val="1"/>
          <c:order val="1"/>
          <c:tx>
            <c:strRef>
              <c:f>'[1]Figur 3.3n'!$D$5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3.3n'!$B$6:$B$14</c:f>
              <c:strCache>
                <c:ptCount val="9"/>
                <c:pt idx="0">
                  <c:v>Allmenne fag</c:v>
                </c:pt>
                <c:pt idx="1">
                  <c:v>Humanistiske og estetiske fag</c:v>
                </c:pt>
                <c:pt idx="2">
                  <c:v>Lærerutdanninger og utdanninger i pedagogikk</c:v>
                </c:pt>
                <c:pt idx="3">
                  <c:v>Samfunnsfag og juridiske fag</c:v>
                </c:pt>
                <c:pt idx="4">
                  <c:v>Økonomiske og administrative fag</c:v>
                </c:pt>
                <c:pt idx="5">
                  <c:v>Naturvitenskapelige fag, håndverksfag og tekniske fag</c:v>
                </c:pt>
                <c:pt idx="6">
                  <c:v>Helse-, sosial- og idrettsfag</c:v>
                </c:pt>
                <c:pt idx="7">
                  <c:v>Primærnæringsfag</c:v>
                </c:pt>
                <c:pt idx="8">
                  <c:v>Samferdsels- og sikkerhetsfag og andre servicefag</c:v>
                </c:pt>
              </c:strCache>
            </c:strRef>
          </c:cat>
          <c:val>
            <c:numRef>
              <c:f>'[1]Figur 3.3n'!$D$6:$D$14</c:f>
              <c:numCache>
                <c:formatCode>General</c:formatCode>
                <c:ptCount val="9"/>
                <c:pt idx="0">
                  <c:v>0</c:v>
                </c:pt>
                <c:pt idx="1">
                  <c:v>1636</c:v>
                </c:pt>
                <c:pt idx="2">
                  <c:v>3908</c:v>
                </c:pt>
                <c:pt idx="3">
                  <c:v>3337</c:v>
                </c:pt>
                <c:pt idx="4">
                  <c:v>3887</c:v>
                </c:pt>
                <c:pt idx="5">
                  <c:v>5318</c:v>
                </c:pt>
                <c:pt idx="6">
                  <c:v>3192</c:v>
                </c:pt>
                <c:pt idx="7">
                  <c:v>137</c:v>
                </c:pt>
                <c:pt idx="8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C-402C-8277-FDFCDD57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86048"/>
        <c:axId val="161680768"/>
      </c:barChart>
      <c:catAx>
        <c:axId val="16168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61680768"/>
        <c:crosses val="autoZero"/>
        <c:auto val="1"/>
        <c:lblAlgn val="ctr"/>
        <c:lblOffset val="100"/>
        <c:noMultiLvlLbl val="0"/>
      </c:catAx>
      <c:valAx>
        <c:axId val="161680768"/>
        <c:scaling>
          <c:orientation val="minMax"/>
        </c:scaling>
        <c:delete val="0"/>
        <c:axPos val="t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.94061624414878464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616860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891172305271441"/>
          <c:w val="1"/>
          <c:h val="6.7091424075531078E-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00884757087965E-2"/>
          <c:y val="4.9217002237136466E-2"/>
          <c:w val="0.90683587095751839"/>
          <c:h val="0.7016843699906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'F3.1b'!$D$4</c:f>
              <c:strCache>
                <c:ptCount val="1"/>
                <c:pt idx="0">
                  <c:v>Forskere/faglig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'F3.1b'!$A$5:$A$57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'F3.1b'!$D$5:$D$57</c:f>
              <c:numCache>
                <c:formatCode>General</c:formatCode>
                <c:ptCount val="53"/>
                <c:pt idx="0">
                  <c:v>1663</c:v>
                </c:pt>
                <c:pt idx="2">
                  <c:v>1992</c:v>
                </c:pt>
                <c:pt idx="4">
                  <c:v>2309</c:v>
                </c:pt>
                <c:pt idx="7">
                  <c:v>2556</c:v>
                </c:pt>
                <c:pt idx="9">
                  <c:v>2906</c:v>
                </c:pt>
                <c:pt idx="11">
                  <c:v>3125</c:v>
                </c:pt>
                <c:pt idx="13">
                  <c:v>3544</c:v>
                </c:pt>
                <c:pt idx="15">
                  <c:v>3605</c:v>
                </c:pt>
                <c:pt idx="17">
                  <c:v>4181</c:v>
                </c:pt>
                <c:pt idx="19">
                  <c:v>4725</c:v>
                </c:pt>
                <c:pt idx="21">
                  <c:v>4817</c:v>
                </c:pt>
                <c:pt idx="23">
                  <c:v>5045</c:v>
                </c:pt>
                <c:pt idx="25">
                  <c:v>4802</c:v>
                </c:pt>
                <c:pt idx="27">
                  <c:v>4767</c:v>
                </c:pt>
                <c:pt idx="29">
                  <c:v>4718</c:v>
                </c:pt>
                <c:pt idx="31">
                  <c:v>4723</c:v>
                </c:pt>
                <c:pt idx="33">
                  <c:v>4962</c:v>
                </c:pt>
                <c:pt idx="34">
                  <c:v>5020</c:v>
                </c:pt>
                <c:pt idx="35">
                  <c:v>5088</c:v>
                </c:pt>
                <c:pt idx="36">
                  <c:v>5200</c:v>
                </c:pt>
                <c:pt idx="37">
                  <c:v>5523</c:v>
                </c:pt>
                <c:pt idx="38">
                  <c:v>5796</c:v>
                </c:pt>
                <c:pt idx="39">
                  <c:v>6328</c:v>
                </c:pt>
                <c:pt idx="40">
                  <c:v>6360</c:v>
                </c:pt>
                <c:pt idx="41" formatCode="0">
                  <c:v>6543</c:v>
                </c:pt>
                <c:pt idx="42" formatCode="0">
                  <c:v>6611</c:v>
                </c:pt>
                <c:pt idx="43" formatCode="0">
                  <c:v>6749</c:v>
                </c:pt>
                <c:pt idx="44" formatCode="0">
                  <c:v>6657</c:v>
                </c:pt>
                <c:pt idx="45" formatCode="0">
                  <c:v>6655.8</c:v>
                </c:pt>
                <c:pt idx="46" formatCode="0">
                  <c:v>6722</c:v>
                </c:pt>
                <c:pt idx="47" formatCode="0">
                  <c:v>6662.1</c:v>
                </c:pt>
                <c:pt idx="48" formatCode="0">
                  <c:v>6685</c:v>
                </c:pt>
                <c:pt idx="49" formatCode="0">
                  <c:v>6739</c:v>
                </c:pt>
                <c:pt idx="50" formatCode="0">
                  <c:v>6827</c:v>
                </c:pt>
                <c:pt idx="51" formatCode="0">
                  <c:v>7004</c:v>
                </c:pt>
                <c:pt idx="52" formatCode="0">
                  <c:v>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A-44D8-A603-97C4E4C35C83}"/>
            </c:ext>
          </c:extLst>
        </c:ser>
        <c:ser>
          <c:idx val="1"/>
          <c:order val="1"/>
          <c:tx>
            <c:strRef>
              <c:f>'F3.1b'!$E$4</c:f>
              <c:strCache>
                <c:ptCount val="1"/>
                <c:pt idx="0">
                  <c:v>Teknisk-administrativt personale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'F3.1b'!$A$5:$A$57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'F3.1b'!$E$5:$E$57</c:f>
              <c:numCache>
                <c:formatCode>General</c:formatCode>
                <c:ptCount val="53"/>
                <c:pt idx="0">
                  <c:v>2157</c:v>
                </c:pt>
                <c:pt idx="2">
                  <c:v>2408</c:v>
                </c:pt>
                <c:pt idx="4">
                  <c:v>2698</c:v>
                </c:pt>
                <c:pt idx="7">
                  <c:v>2777</c:v>
                </c:pt>
                <c:pt idx="9">
                  <c:v>2732</c:v>
                </c:pt>
                <c:pt idx="11">
                  <c:v>2760</c:v>
                </c:pt>
                <c:pt idx="13">
                  <c:v>3257</c:v>
                </c:pt>
                <c:pt idx="15">
                  <c:v>3490</c:v>
                </c:pt>
                <c:pt idx="17">
                  <c:v>3438</c:v>
                </c:pt>
                <c:pt idx="19">
                  <c:v>3383</c:v>
                </c:pt>
                <c:pt idx="21">
                  <c:v>2993</c:v>
                </c:pt>
                <c:pt idx="23">
                  <c:v>2981</c:v>
                </c:pt>
                <c:pt idx="25">
                  <c:v>2809</c:v>
                </c:pt>
                <c:pt idx="27">
                  <c:v>2696</c:v>
                </c:pt>
                <c:pt idx="29">
                  <c:v>2418</c:v>
                </c:pt>
                <c:pt idx="31">
                  <c:v>2265</c:v>
                </c:pt>
                <c:pt idx="33">
                  <c:v>2276</c:v>
                </c:pt>
                <c:pt idx="34">
                  <c:v>2200</c:v>
                </c:pt>
                <c:pt idx="35">
                  <c:v>2188</c:v>
                </c:pt>
                <c:pt idx="36">
                  <c:v>2300</c:v>
                </c:pt>
                <c:pt idx="37">
                  <c:v>2273</c:v>
                </c:pt>
                <c:pt idx="38">
                  <c:v>2369</c:v>
                </c:pt>
                <c:pt idx="39">
                  <c:v>2435</c:v>
                </c:pt>
                <c:pt idx="40">
                  <c:v>2472</c:v>
                </c:pt>
                <c:pt idx="41" formatCode="0">
                  <c:v>2580</c:v>
                </c:pt>
                <c:pt idx="42" formatCode="0">
                  <c:v>2621</c:v>
                </c:pt>
                <c:pt idx="43" formatCode="0">
                  <c:v>2700</c:v>
                </c:pt>
                <c:pt idx="44" formatCode="0">
                  <c:v>2698</c:v>
                </c:pt>
                <c:pt idx="45" formatCode="0">
                  <c:v>2714.4999999999991</c:v>
                </c:pt>
                <c:pt idx="46" formatCode="0">
                  <c:v>2643</c:v>
                </c:pt>
                <c:pt idx="47" formatCode="0">
                  <c:v>2692.4000000000015</c:v>
                </c:pt>
                <c:pt idx="48" formatCode="0">
                  <c:v>2699.7999999999993</c:v>
                </c:pt>
                <c:pt idx="49" formatCode="0">
                  <c:v>2848</c:v>
                </c:pt>
                <c:pt idx="50" formatCode="0">
                  <c:v>2904</c:v>
                </c:pt>
                <c:pt idx="51" formatCode="0">
                  <c:v>3184</c:v>
                </c:pt>
                <c:pt idx="52" formatCode="0">
                  <c:v>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A-44D8-A603-97C4E4C35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40175023"/>
        <c:axId val="1805401071"/>
      </c:barChart>
      <c:catAx>
        <c:axId val="174017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05401071"/>
        <c:crosses val="autoZero"/>
        <c:auto val="1"/>
        <c:lblAlgn val="ctr"/>
        <c:lblOffset val="100"/>
        <c:noMultiLvlLbl val="0"/>
      </c:catAx>
      <c:valAx>
        <c:axId val="1805401071"/>
        <c:scaling>
          <c:orientation val="minMax"/>
          <c:max val="2500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1740175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'[1]Figur 3.3o'!$E$3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3.3o'!$B$4:$B$33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3.3o'!$E$4:$E$33</c:f>
              <c:numCache>
                <c:formatCode>General</c:formatCode>
                <c:ptCount val="30"/>
                <c:pt idx="0">
                  <c:v>5201</c:v>
                </c:pt>
                <c:pt idx="1">
                  <c:v>3173</c:v>
                </c:pt>
                <c:pt idx="2">
                  <c:v>5326</c:v>
                </c:pt>
                <c:pt idx="3">
                  <c:v>5390</c:v>
                </c:pt>
                <c:pt idx="4">
                  <c:v>5771</c:v>
                </c:pt>
                <c:pt idx="5">
                  <c:v>5530</c:v>
                </c:pt>
                <c:pt idx="6">
                  <c:v>6222</c:v>
                </c:pt>
                <c:pt idx="7">
                  <c:v>5637</c:v>
                </c:pt>
                <c:pt idx="8">
                  <c:v>5130</c:v>
                </c:pt>
                <c:pt idx="9">
                  <c:v>4889</c:v>
                </c:pt>
                <c:pt idx="10">
                  <c:v>5508</c:v>
                </c:pt>
                <c:pt idx="11">
                  <c:v>5605</c:v>
                </c:pt>
                <c:pt idx="12">
                  <c:v>5533</c:v>
                </c:pt>
                <c:pt idx="13">
                  <c:v>5626</c:v>
                </c:pt>
                <c:pt idx="14">
                  <c:v>5638</c:v>
                </c:pt>
                <c:pt idx="15">
                  <c:v>5383</c:v>
                </c:pt>
                <c:pt idx="16">
                  <c:v>5956</c:v>
                </c:pt>
                <c:pt idx="17">
                  <c:v>6144</c:v>
                </c:pt>
                <c:pt idx="18">
                  <c:v>6127</c:v>
                </c:pt>
                <c:pt idx="19">
                  <c:v>6446</c:v>
                </c:pt>
                <c:pt idx="20">
                  <c:v>6709</c:v>
                </c:pt>
                <c:pt idx="21">
                  <c:v>6627</c:v>
                </c:pt>
                <c:pt idx="22">
                  <c:v>6784</c:v>
                </c:pt>
                <c:pt idx="23">
                  <c:v>6997</c:v>
                </c:pt>
                <c:pt idx="24">
                  <c:v>7373</c:v>
                </c:pt>
                <c:pt idx="25">
                  <c:v>8037</c:v>
                </c:pt>
                <c:pt idx="26">
                  <c:v>7358</c:v>
                </c:pt>
                <c:pt idx="27">
                  <c:v>5794</c:v>
                </c:pt>
                <c:pt idx="28">
                  <c:v>5280</c:v>
                </c:pt>
                <c:pt idx="29">
                  <c:v>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5-4B7F-AAC4-26F12290588C}"/>
            </c:ext>
          </c:extLst>
        </c:ser>
        <c:ser>
          <c:idx val="1"/>
          <c:order val="1"/>
          <c:tx>
            <c:strRef>
              <c:f>'[1]Figur 3.3o'!$F$3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'[1]Figur 3.3o'!$B$4:$B$33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3.3o'!$F$4:$F$33</c:f>
              <c:numCache>
                <c:formatCode>General</c:formatCode>
                <c:ptCount val="30"/>
                <c:pt idx="0">
                  <c:v>113</c:v>
                </c:pt>
                <c:pt idx="1">
                  <c:v>276</c:v>
                </c:pt>
                <c:pt idx="2">
                  <c:v>240</c:v>
                </c:pt>
                <c:pt idx="3">
                  <c:v>267</c:v>
                </c:pt>
                <c:pt idx="4">
                  <c:v>291</c:v>
                </c:pt>
                <c:pt idx="5">
                  <c:v>245</c:v>
                </c:pt>
                <c:pt idx="6">
                  <c:v>238</c:v>
                </c:pt>
                <c:pt idx="7">
                  <c:v>256</c:v>
                </c:pt>
                <c:pt idx="8">
                  <c:v>387</c:v>
                </c:pt>
                <c:pt idx="9">
                  <c:v>283</c:v>
                </c:pt>
                <c:pt idx="10">
                  <c:v>285</c:v>
                </c:pt>
                <c:pt idx="11">
                  <c:v>424</c:v>
                </c:pt>
                <c:pt idx="12">
                  <c:v>494</c:v>
                </c:pt>
                <c:pt idx="13">
                  <c:v>700</c:v>
                </c:pt>
                <c:pt idx="14">
                  <c:v>665</c:v>
                </c:pt>
                <c:pt idx="15">
                  <c:v>701</c:v>
                </c:pt>
                <c:pt idx="16">
                  <c:v>734</c:v>
                </c:pt>
                <c:pt idx="17">
                  <c:v>831</c:v>
                </c:pt>
                <c:pt idx="18">
                  <c:v>870</c:v>
                </c:pt>
                <c:pt idx="19">
                  <c:v>965</c:v>
                </c:pt>
                <c:pt idx="20">
                  <c:v>1003</c:v>
                </c:pt>
                <c:pt idx="21">
                  <c:v>1343</c:v>
                </c:pt>
                <c:pt idx="22">
                  <c:v>1350</c:v>
                </c:pt>
                <c:pt idx="23">
                  <c:v>1411</c:v>
                </c:pt>
                <c:pt idx="24">
                  <c:v>1519</c:v>
                </c:pt>
                <c:pt idx="25">
                  <c:v>1706</c:v>
                </c:pt>
                <c:pt idx="26">
                  <c:v>1756</c:v>
                </c:pt>
                <c:pt idx="27">
                  <c:v>2339</c:v>
                </c:pt>
                <c:pt idx="28">
                  <c:v>3454</c:v>
                </c:pt>
                <c:pt idx="29">
                  <c:v>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5-4B7F-AAC4-26F12290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58272"/>
        <c:axId val="2836979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'[1]Figur 3.3o'!$G$3</c15:sqref>
                        </c15:formulaRef>
                      </c:ext>
                    </c:extLst>
                    <c:strCache>
                      <c:ptCount val="1"/>
                      <c:pt idx="0">
                        <c:v>Forskerutdanning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 3.3o'!$B$4:$B$33</c15:sqref>
                        </c15:formulaRef>
                      </c:ext>
                    </c:extLst>
                    <c:strCache>
                      <c:ptCount val="30"/>
                      <c:pt idx="0">
                        <c:v>1993-1994</c:v>
                      </c:pt>
                      <c:pt idx="1">
                        <c:v>1994-1995</c:v>
                      </c:pt>
                      <c:pt idx="2">
                        <c:v>1995-1996</c:v>
                      </c:pt>
                      <c:pt idx="3">
                        <c:v>1996-1997</c:v>
                      </c:pt>
                      <c:pt idx="4">
                        <c:v>1997-1998</c:v>
                      </c:pt>
                      <c:pt idx="5">
                        <c:v>1998-1999</c:v>
                      </c:pt>
                      <c:pt idx="6">
                        <c:v>1999-2000</c:v>
                      </c:pt>
                      <c:pt idx="7">
                        <c:v>2000-2001</c:v>
                      </c:pt>
                      <c:pt idx="8">
                        <c:v>2001-2002</c:v>
                      </c:pt>
                      <c:pt idx="9">
                        <c:v>2002-2003</c:v>
                      </c:pt>
                      <c:pt idx="10">
                        <c:v>2003-2004</c:v>
                      </c:pt>
                      <c:pt idx="11">
                        <c:v>2004-2005</c:v>
                      </c:pt>
                      <c:pt idx="12">
                        <c:v>2005-2006</c:v>
                      </c:pt>
                      <c:pt idx="13">
                        <c:v>2006-2007</c:v>
                      </c:pt>
                      <c:pt idx="14">
                        <c:v>2007-2008</c:v>
                      </c:pt>
                      <c:pt idx="15">
                        <c:v>2008-2009</c:v>
                      </c:pt>
                      <c:pt idx="16">
                        <c:v>2009-2010</c:v>
                      </c:pt>
                      <c:pt idx="17">
                        <c:v>2010-2011</c:v>
                      </c:pt>
                      <c:pt idx="18">
                        <c:v>2011-2012</c:v>
                      </c:pt>
                      <c:pt idx="19">
                        <c:v>2012-2013</c:v>
                      </c:pt>
                      <c:pt idx="20">
                        <c:v>2013-2014</c:v>
                      </c:pt>
                      <c:pt idx="21">
                        <c:v>2014-2015</c:v>
                      </c:pt>
                      <c:pt idx="22">
                        <c:v>2015-2016</c:v>
                      </c:pt>
                      <c:pt idx="23">
                        <c:v>2016-2017</c:v>
                      </c:pt>
                      <c:pt idx="24">
                        <c:v>2017-2018</c:v>
                      </c:pt>
                      <c:pt idx="25">
                        <c:v>2018-2019</c:v>
                      </c:pt>
                      <c:pt idx="26">
                        <c:v>2019-2020</c:v>
                      </c:pt>
                      <c:pt idx="27">
                        <c:v>2020-2021</c:v>
                      </c:pt>
                      <c:pt idx="28">
                        <c:v>2021-2022</c:v>
                      </c:pt>
                      <c:pt idx="29">
                        <c:v>2022-2023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 3.3o'!$G$4:$G$33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5</c:v>
                      </c:pt>
                      <c:pt idx="4">
                        <c:v>4</c:v>
                      </c:pt>
                      <c:pt idx="5">
                        <c:v>14</c:v>
                      </c:pt>
                      <c:pt idx="6">
                        <c:v>5</c:v>
                      </c:pt>
                      <c:pt idx="7">
                        <c:v>22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23</c:v>
                      </c:pt>
                      <c:pt idx="13">
                        <c:v>20</c:v>
                      </c:pt>
                      <c:pt idx="14">
                        <c:v>9</c:v>
                      </c:pt>
                      <c:pt idx="15">
                        <c:v>15</c:v>
                      </c:pt>
                      <c:pt idx="16">
                        <c:v>1</c:v>
                      </c:pt>
                      <c:pt idx="17">
                        <c:v>12</c:v>
                      </c:pt>
                      <c:pt idx="18">
                        <c:v>14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45</c:v>
                      </c:pt>
                      <c:pt idx="22">
                        <c:v>45</c:v>
                      </c:pt>
                      <c:pt idx="23">
                        <c:v>43</c:v>
                      </c:pt>
                      <c:pt idx="24">
                        <c:v>49</c:v>
                      </c:pt>
                      <c:pt idx="25">
                        <c:v>59</c:v>
                      </c:pt>
                      <c:pt idx="26">
                        <c:v>32</c:v>
                      </c:pt>
                      <c:pt idx="27">
                        <c:v>62</c:v>
                      </c:pt>
                      <c:pt idx="28">
                        <c:v>53</c:v>
                      </c:pt>
                      <c:pt idx="29">
                        <c:v>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A55-4B7F-AAC4-26F12290588C}"/>
                  </c:ext>
                </c:extLst>
              </c15:ser>
            </c15:filteredBarSeries>
          </c:ext>
        </c:extLst>
      </c:barChart>
      <c:catAx>
        <c:axId val="283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28369792"/>
        <c:crosses val="autoZero"/>
        <c:auto val="1"/>
        <c:lblAlgn val="ctr"/>
        <c:lblOffset val="100"/>
        <c:noMultiLvlLbl val="0"/>
      </c:catAx>
      <c:valAx>
        <c:axId val="283697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2835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'[1]Figur 3.3p'!$E$3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3.3p'!$B$4:$B$33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3.3p'!$E$4:$E$33</c:f>
              <c:numCache>
                <c:formatCode>General</c:formatCode>
                <c:ptCount val="30"/>
                <c:pt idx="0">
                  <c:v>3908</c:v>
                </c:pt>
                <c:pt idx="1">
                  <c:v>4758</c:v>
                </c:pt>
                <c:pt idx="2">
                  <c:v>5364</c:v>
                </c:pt>
                <c:pt idx="3">
                  <c:v>5185</c:v>
                </c:pt>
                <c:pt idx="4">
                  <c:v>5155</c:v>
                </c:pt>
                <c:pt idx="5">
                  <c:v>6068</c:v>
                </c:pt>
                <c:pt idx="6">
                  <c:v>5821</c:v>
                </c:pt>
                <c:pt idx="7">
                  <c:v>6195</c:v>
                </c:pt>
                <c:pt idx="8">
                  <c:v>6445</c:v>
                </c:pt>
                <c:pt idx="9">
                  <c:v>6449</c:v>
                </c:pt>
                <c:pt idx="10">
                  <c:v>6978</c:v>
                </c:pt>
                <c:pt idx="11">
                  <c:v>7402</c:v>
                </c:pt>
                <c:pt idx="12">
                  <c:v>7402</c:v>
                </c:pt>
                <c:pt idx="13">
                  <c:v>7352</c:v>
                </c:pt>
                <c:pt idx="14">
                  <c:v>6999</c:v>
                </c:pt>
                <c:pt idx="15">
                  <c:v>7080</c:v>
                </c:pt>
                <c:pt idx="16">
                  <c:v>6843</c:v>
                </c:pt>
                <c:pt idx="17">
                  <c:v>7122</c:v>
                </c:pt>
                <c:pt idx="18">
                  <c:v>7525</c:v>
                </c:pt>
                <c:pt idx="19">
                  <c:v>7744</c:v>
                </c:pt>
                <c:pt idx="20">
                  <c:v>7977</c:v>
                </c:pt>
                <c:pt idx="21">
                  <c:v>8175</c:v>
                </c:pt>
                <c:pt idx="22">
                  <c:v>8302</c:v>
                </c:pt>
                <c:pt idx="23">
                  <c:v>8461</c:v>
                </c:pt>
                <c:pt idx="24">
                  <c:v>8728</c:v>
                </c:pt>
                <c:pt idx="25">
                  <c:v>9007</c:v>
                </c:pt>
                <c:pt idx="26">
                  <c:v>8845</c:v>
                </c:pt>
                <c:pt idx="27">
                  <c:v>9155</c:v>
                </c:pt>
                <c:pt idx="28">
                  <c:v>9376</c:v>
                </c:pt>
                <c:pt idx="29">
                  <c:v>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3-465F-9ED3-F1940BF9C7C0}"/>
            </c:ext>
          </c:extLst>
        </c:ser>
        <c:ser>
          <c:idx val="1"/>
          <c:order val="1"/>
          <c:tx>
            <c:strRef>
              <c:f>'[1]Figur 3.3p'!$F$3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3.3p'!$B$4:$B$33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3.3p'!$F$4:$F$33</c:f>
              <c:numCache>
                <c:formatCode>General</c:formatCode>
                <c:ptCount val="30"/>
                <c:pt idx="0">
                  <c:v>568</c:v>
                </c:pt>
                <c:pt idx="1">
                  <c:v>564</c:v>
                </c:pt>
                <c:pt idx="2">
                  <c:v>621</c:v>
                </c:pt>
                <c:pt idx="3">
                  <c:v>747</c:v>
                </c:pt>
                <c:pt idx="4">
                  <c:v>758</c:v>
                </c:pt>
                <c:pt idx="5">
                  <c:v>1080</c:v>
                </c:pt>
                <c:pt idx="6">
                  <c:v>1035</c:v>
                </c:pt>
                <c:pt idx="7">
                  <c:v>1110</c:v>
                </c:pt>
                <c:pt idx="8">
                  <c:v>1106</c:v>
                </c:pt>
                <c:pt idx="9">
                  <c:v>1193</c:v>
                </c:pt>
                <c:pt idx="10">
                  <c:v>1191</c:v>
                </c:pt>
                <c:pt idx="11">
                  <c:v>1177</c:v>
                </c:pt>
                <c:pt idx="12">
                  <c:v>1132</c:v>
                </c:pt>
                <c:pt idx="13">
                  <c:v>1495</c:v>
                </c:pt>
                <c:pt idx="14">
                  <c:v>1461</c:v>
                </c:pt>
                <c:pt idx="15">
                  <c:v>1579</c:v>
                </c:pt>
                <c:pt idx="16">
                  <c:v>1734</c:v>
                </c:pt>
                <c:pt idx="17">
                  <c:v>1865</c:v>
                </c:pt>
                <c:pt idx="18">
                  <c:v>2070</c:v>
                </c:pt>
                <c:pt idx="19">
                  <c:v>2001</c:v>
                </c:pt>
                <c:pt idx="20">
                  <c:v>2165</c:v>
                </c:pt>
                <c:pt idx="21">
                  <c:v>2219</c:v>
                </c:pt>
                <c:pt idx="22">
                  <c:v>2357</c:v>
                </c:pt>
                <c:pt idx="23">
                  <c:v>2291</c:v>
                </c:pt>
                <c:pt idx="24">
                  <c:v>2384</c:v>
                </c:pt>
                <c:pt idx="25">
                  <c:v>2585</c:v>
                </c:pt>
                <c:pt idx="26">
                  <c:v>2487</c:v>
                </c:pt>
                <c:pt idx="27">
                  <c:v>2829</c:v>
                </c:pt>
                <c:pt idx="28">
                  <c:v>2941</c:v>
                </c:pt>
                <c:pt idx="29">
                  <c:v>3192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3-465F-9ED3-F1940BF9C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08752"/>
        <c:axId val="34991931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'[1]Figur 3.3p'!$G$3</c15:sqref>
                        </c15:formulaRef>
                      </c:ext>
                    </c:extLst>
                    <c:strCache>
                      <c:ptCount val="1"/>
                      <c:pt idx="0">
                        <c:v>Forskerutdanning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 3.3p'!$B$4:$B$33</c15:sqref>
                        </c15:formulaRef>
                      </c:ext>
                    </c:extLst>
                    <c:strCache>
                      <c:ptCount val="30"/>
                      <c:pt idx="0">
                        <c:v>1993-1994</c:v>
                      </c:pt>
                      <c:pt idx="1">
                        <c:v>1994-1995</c:v>
                      </c:pt>
                      <c:pt idx="2">
                        <c:v>1995-1996</c:v>
                      </c:pt>
                      <c:pt idx="3">
                        <c:v>1996-1997</c:v>
                      </c:pt>
                      <c:pt idx="4">
                        <c:v>1997-1998</c:v>
                      </c:pt>
                      <c:pt idx="5">
                        <c:v>1998-1999</c:v>
                      </c:pt>
                      <c:pt idx="6">
                        <c:v>1999-2000</c:v>
                      </c:pt>
                      <c:pt idx="7">
                        <c:v>2000-2001</c:v>
                      </c:pt>
                      <c:pt idx="8">
                        <c:v>2001-2002</c:v>
                      </c:pt>
                      <c:pt idx="9">
                        <c:v>2002-2003</c:v>
                      </c:pt>
                      <c:pt idx="10">
                        <c:v>2003-2004</c:v>
                      </c:pt>
                      <c:pt idx="11">
                        <c:v>2004-2005</c:v>
                      </c:pt>
                      <c:pt idx="12">
                        <c:v>2005-2006</c:v>
                      </c:pt>
                      <c:pt idx="13">
                        <c:v>2006-2007</c:v>
                      </c:pt>
                      <c:pt idx="14">
                        <c:v>2007-2008</c:v>
                      </c:pt>
                      <c:pt idx="15">
                        <c:v>2008-2009</c:v>
                      </c:pt>
                      <c:pt idx="16">
                        <c:v>2009-2010</c:v>
                      </c:pt>
                      <c:pt idx="17">
                        <c:v>2010-2011</c:v>
                      </c:pt>
                      <c:pt idx="18">
                        <c:v>2011-2012</c:v>
                      </c:pt>
                      <c:pt idx="19">
                        <c:v>2012-2013</c:v>
                      </c:pt>
                      <c:pt idx="20">
                        <c:v>2013-2014</c:v>
                      </c:pt>
                      <c:pt idx="21">
                        <c:v>2014-2015</c:v>
                      </c:pt>
                      <c:pt idx="22">
                        <c:v>2015-2016</c:v>
                      </c:pt>
                      <c:pt idx="23">
                        <c:v>2016-2017</c:v>
                      </c:pt>
                      <c:pt idx="24">
                        <c:v>2017-2018</c:v>
                      </c:pt>
                      <c:pt idx="25">
                        <c:v>2018-2019</c:v>
                      </c:pt>
                      <c:pt idx="26">
                        <c:v>2019-2020</c:v>
                      </c:pt>
                      <c:pt idx="27">
                        <c:v>2020-2021</c:v>
                      </c:pt>
                      <c:pt idx="28">
                        <c:v>2021-2022</c:v>
                      </c:pt>
                      <c:pt idx="29">
                        <c:v>2022-2023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 3.3p'!$G$4:$G$33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108</c:v>
                      </c:pt>
                      <c:pt idx="1">
                        <c:v>143</c:v>
                      </c:pt>
                      <c:pt idx="2">
                        <c:v>137</c:v>
                      </c:pt>
                      <c:pt idx="3">
                        <c:v>130</c:v>
                      </c:pt>
                      <c:pt idx="4">
                        <c:v>128</c:v>
                      </c:pt>
                      <c:pt idx="5">
                        <c:v>176</c:v>
                      </c:pt>
                      <c:pt idx="6">
                        <c:v>158</c:v>
                      </c:pt>
                      <c:pt idx="7">
                        <c:v>186</c:v>
                      </c:pt>
                      <c:pt idx="8">
                        <c:v>166</c:v>
                      </c:pt>
                      <c:pt idx="9">
                        <c:v>151</c:v>
                      </c:pt>
                      <c:pt idx="10">
                        <c:v>215</c:v>
                      </c:pt>
                      <c:pt idx="11">
                        <c:v>223</c:v>
                      </c:pt>
                      <c:pt idx="12">
                        <c:v>240</c:v>
                      </c:pt>
                      <c:pt idx="13">
                        <c:v>246</c:v>
                      </c:pt>
                      <c:pt idx="14">
                        <c:v>333</c:v>
                      </c:pt>
                      <c:pt idx="15">
                        <c:v>324</c:v>
                      </c:pt>
                      <c:pt idx="16">
                        <c:v>471</c:v>
                      </c:pt>
                      <c:pt idx="17">
                        <c:v>419</c:v>
                      </c:pt>
                      <c:pt idx="18">
                        <c:v>486</c:v>
                      </c:pt>
                      <c:pt idx="19">
                        <c:v>504</c:v>
                      </c:pt>
                      <c:pt idx="20">
                        <c:v>476</c:v>
                      </c:pt>
                      <c:pt idx="21">
                        <c:v>456</c:v>
                      </c:pt>
                      <c:pt idx="22">
                        <c:v>428</c:v>
                      </c:pt>
                      <c:pt idx="23">
                        <c:v>501</c:v>
                      </c:pt>
                      <c:pt idx="24">
                        <c:v>509</c:v>
                      </c:pt>
                      <c:pt idx="25">
                        <c:v>515</c:v>
                      </c:pt>
                      <c:pt idx="26">
                        <c:v>538</c:v>
                      </c:pt>
                      <c:pt idx="27">
                        <c:v>528</c:v>
                      </c:pt>
                      <c:pt idx="28">
                        <c:v>491</c:v>
                      </c:pt>
                      <c:pt idx="29">
                        <c:v>482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4D3-465F-9ED3-F1940BF9C7C0}"/>
                  </c:ext>
                </c:extLst>
              </c15:ser>
            </c15:filteredBarSeries>
          </c:ext>
        </c:extLst>
      </c:barChart>
      <c:catAx>
        <c:axId val="3499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49919312"/>
        <c:crosses val="autoZero"/>
        <c:auto val="1"/>
        <c:lblAlgn val="ctr"/>
        <c:lblOffset val="100"/>
        <c:noMultiLvlLbl val="0"/>
      </c:catAx>
      <c:valAx>
        <c:axId val="34991931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4990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'[1]Figur 3.3q'!$E$3</c:f>
              <c:strCache>
                <c:ptCount val="1"/>
                <c:pt idx="0">
                  <c:v>Lavere 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'[1]Figur 3.3q'!$B$4:$B$33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3.3q'!$E$4:$E$33</c:f>
              <c:numCache>
                <c:formatCode>General</c:formatCode>
                <c:ptCount val="30"/>
                <c:pt idx="0">
                  <c:v>3329</c:v>
                </c:pt>
                <c:pt idx="1">
                  <c:v>3024</c:v>
                </c:pt>
                <c:pt idx="2">
                  <c:v>3212</c:v>
                </c:pt>
                <c:pt idx="3">
                  <c:v>3252</c:v>
                </c:pt>
                <c:pt idx="4">
                  <c:v>2697</c:v>
                </c:pt>
                <c:pt idx="5">
                  <c:v>2899</c:v>
                </c:pt>
                <c:pt idx="6">
                  <c:v>3266</c:v>
                </c:pt>
                <c:pt idx="7">
                  <c:v>3547</c:v>
                </c:pt>
                <c:pt idx="8">
                  <c:v>3259</c:v>
                </c:pt>
                <c:pt idx="9">
                  <c:v>3396</c:v>
                </c:pt>
                <c:pt idx="10">
                  <c:v>3289</c:v>
                </c:pt>
                <c:pt idx="11">
                  <c:v>2921</c:v>
                </c:pt>
                <c:pt idx="12">
                  <c:v>2869</c:v>
                </c:pt>
                <c:pt idx="13">
                  <c:v>2712</c:v>
                </c:pt>
                <c:pt idx="14">
                  <c:v>2721</c:v>
                </c:pt>
                <c:pt idx="15">
                  <c:v>2971</c:v>
                </c:pt>
                <c:pt idx="16">
                  <c:v>3297</c:v>
                </c:pt>
                <c:pt idx="17">
                  <c:v>3457</c:v>
                </c:pt>
                <c:pt idx="18">
                  <c:v>3651</c:v>
                </c:pt>
                <c:pt idx="19">
                  <c:v>3867</c:v>
                </c:pt>
                <c:pt idx="20">
                  <c:v>4099</c:v>
                </c:pt>
                <c:pt idx="21">
                  <c:v>4405</c:v>
                </c:pt>
                <c:pt idx="22">
                  <c:v>4710</c:v>
                </c:pt>
                <c:pt idx="23">
                  <c:v>5153</c:v>
                </c:pt>
                <c:pt idx="24">
                  <c:v>5286</c:v>
                </c:pt>
                <c:pt idx="25">
                  <c:v>5182</c:v>
                </c:pt>
                <c:pt idx="26">
                  <c:v>5215</c:v>
                </c:pt>
                <c:pt idx="27">
                  <c:v>5875</c:v>
                </c:pt>
                <c:pt idx="28">
                  <c:v>5233</c:v>
                </c:pt>
                <c:pt idx="29">
                  <c:v>5526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F-4AEC-A3AD-4E7740B69D8A}"/>
            </c:ext>
          </c:extLst>
        </c:ser>
        <c:ser>
          <c:idx val="1"/>
          <c:order val="1"/>
          <c:tx>
            <c:strRef>
              <c:f>'[1]Figur 3.3q'!$F$3</c:f>
              <c:strCache>
                <c:ptCount val="1"/>
                <c:pt idx="0">
                  <c:v>Høyere 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'[1]Figur 3.3q'!$B$4:$B$33</c:f>
              <c:strCache>
                <c:ptCount val="30"/>
                <c:pt idx="0">
                  <c:v>1993-1994</c:v>
                </c:pt>
                <c:pt idx="1">
                  <c:v>1994-1995</c:v>
                </c:pt>
                <c:pt idx="2">
                  <c:v>1995-1996</c:v>
                </c:pt>
                <c:pt idx="3">
                  <c:v>1996-1997</c:v>
                </c:pt>
                <c:pt idx="4">
                  <c:v>1997-1998</c:v>
                </c:pt>
                <c:pt idx="5">
                  <c:v>1998-1999</c:v>
                </c:pt>
                <c:pt idx="6">
                  <c:v>1999-2000</c:v>
                </c:pt>
                <c:pt idx="7">
                  <c:v>2000-2001</c:v>
                </c:pt>
                <c:pt idx="8">
                  <c:v>2001-2002</c:v>
                </c:pt>
                <c:pt idx="9">
                  <c:v>2002-2003</c:v>
                </c:pt>
                <c:pt idx="10">
                  <c:v>2003-2004</c:v>
                </c:pt>
                <c:pt idx="11">
                  <c:v>2004-2005</c:v>
                </c:pt>
                <c:pt idx="12">
                  <c:v>2005-2006</c:v>
                </c:pt>
                <c:pt idx="13">
                  <c:v>2006-2007</c:v>
                </c:pt>
                <c:pt idx="14">
                  <c:v>2007-2008</c:v>
                </c:pt>
                <c:pt idx="15">
                  <c:v>2008-2009</c:v>
                </c:pt>
                <c:pt idx="16">
                  <c:v>2009-2010</c:v>
                </c:pt>
                <c:pt idx="17">
                  <c:v>2010-2011</c:v>
                </c:pt>
                <c:pt idx="18">
                  <c:v>2011-2012</c:v>
                </c:pt>
                <c:pt idx="19">
                  <c:v>2012-2013</c:v>
                </c:pt>
                <c:pt idx="20">
                  <c:v>2013-2014</c:v>
                </c:pt>
                <c:pt idx="21">
                  <c:v>2014-2015</c:v>
                </c:pt>
                <c:pt idx="22">
                  <c:v>2015-2016</c:v>
                </c:pt>
                <c:pt idx="23">
                  <c:v>2016-2017</c:v>
                </c:pt>
                <c:pt idx="24">
                  <c:v>2017-2018</c:v>
                </c:pt>
                <c:pt idx="25">
                  <c:v>2018-2019</c:v>
                </c:pt>
                <c:pt idx="26">
                  <c:v>2019-2020</c:v>
                </c:pt>
                <c:pt idx="27">
                  <c:v>2020-2021</c:v>
                </c:pt>
                <c:pt idx="28">
                  <c:v>2021-2022</c:v>
                </c:pt>
                <c:pt idx="29">
                  <c:v>2022-2023</c:v>
                </c:pt>
              </c:strCache>
            </c:strRef>
          </c:cat>
          <c:val>
            <c:numRef>
              <c:f>'[1]Figur 3.3q'!$F$4:$F$33</c:f>
              <c:numCache>
                <c:formatCode>General</c:formatCode>
                <c:ptCount val="30"/>
                <c:pt idx="0">
                  <c:v>2373</c:v>
                </c:pt>
                <c:pt idx="1">
                  <c:v>2442</c:v>
                </c:pt>
                <c:pt idx="2">
                  <c:v>2664</c:v>
                </c:pt>
                <c:pt idx="3">
                  <c:v>2653</c:v>
                </c:pt>
                <c:pt idx="4">
                  <c:v>2371</c:v>
                </c:pt>
                <c:pt idx="5">
                  <c:v>2195</c:v>
                </c:pt>
                <c:pt idx="6">
                  <c:v>2131</c:v>
                </c:pt>
                <c:pt idx="7">
                  <c:v>2245</c:v>
                </c:pt>
                <c:pt idx="8">
                  <c:v>1860</c:v>
                </c:pt>
                <c:pt idx="9">
                  <c:v>1830</c:v>
                </c:pt>
                <c:pt idx="10">
                  <c:v>2321</c:v>
                </c:pt>
                <c:pt idx="11">
                  <c:v>2005</c:v>
                </c:pt>
                <c:pt idx="12">
                  <c:v>2335</c:v>
                </c:pt>
                <c:pt idx="13">
                  <c:v>2445</c:v>
                </c:pt>
                <c:pt idx="14">
                  <c:v>2328</c:v>
                </c:pt>
                <c:pt idx="15">
                  <c:v>2216</c:v>
                </c:pt>
                <c:pt idx="16">
                  <c:v>2630</c:v>
                </c:pt>
                <c:pt idx="17">
                  <c:v>3065</c:v>
                </c:pt>
                <c:pt idx="18">
                  <c:v>2974</c:v>
                </c:pt>
                <c:pt idx="19">
                  <c:v>3017</c:v>
                </c:pt>
                <c:pt idx="20">
                  <c:v>3134</c:v>
                </c:pt>
                <c:pt idx="21">
                  <c:v>3208</c:v>
                </c:pt>
                <c:pt idx="22">
                  <c:v>2807</c:v>
                </c:pt>
                <c:pt idx="23">
                  <c:v>4037</c:v>
                </c:pt>
                <c:pt idx="24">
                  <c:v>4267</c:v>
                </c:pt>
                <c:pt idx="25">
                  <c:v>4298</c:v>
                </c:pt>
                <c:pt idx="26">
                  <c:v>4412</c:v>
                </c:pt>
                <c:pt idx="27">
                  <c:v>4831</c:v>
                </c:pt>
                <c:pt idx="28">
                  <c:v>5017</c:v>
                </c:pt>
                <c:pt idx="29">
                  <c:v>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F-4AEC-A3AD-4E7740B69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62320"/>
        <c:axId val="8796608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'[1]Figur 3.3q'!$G$3</c15:sqref>
                        </c15:formulaRef>
                      </c:ext>
                    </c:extLst>
                    <c:strCache>
                      <c:ptCount val="1"/>
                      <c:pt idx="0">
                        <c:v>Forskerutdanning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'[1]Figur 3.3q'!$B$4:$B$33</c15:sqref>
                        </c15:formulaRef>
                      </c:ext>
                    </c:extLst>
                    <c:strCache>
                      <c:ptCount val="30"/>
                      <c:pt idx="0">
                        <c:v>1993-1994</c:v>
                      </c:pt>
                      <c:pt idx="1">
                        <c:v>1994-1995</c:v>
                      </c:pt>
                      <c:pt idx="2">
                        <c:v>1995-1996</c:v>
                      </c:pt>
                      <c:pt idx="3">
                        <c:v>1996-1997</c:v>
                      </c:pt>
                      <c:pt idx="4">
                        <c:v>1997-1998</c:v>
                      </c:pt>
                      <c:pt idx="5">
                        <c:v>1998-1999</c:v>
                      </c:pt>
                      <c:pt idx="6">
                        <c:v>1999-2000</c:v>
                      </c:pt>
                      <c:pt idx="7">
                        <c:v>2000-2001</c:v>
                      </c:pt>
                      <c:pt idx="8">
                        <c:v>2001-2002</c:v>
                      </c:pt>
                      <c:pt idx="9">
                        <c:v>2002-2003</c:v>
                      </c:pt>
                      <c:pt idx="10">
                        <c:v>2003-2004</c:v>
                      </c:pt>
                      <c:pt idx="11">
                        <c:v>2004-2005</c:v>
                      </c:pt>
                      <c:pt idx="12">
                        <c:v>2005-2006</c:v>
                      </c:pt>
                      <c:pt idx="13">
                        <c:v>2006-2007</c:v>
                      </c:pt>
                      <c:pt idx="14">
                        <c:v>2007-2008</c:v>
                      </c:pt>
                      <c:pt idx="15">
                        <c:v>2008-2009</c:v>
                      </c:pt>
                      <c:pt idx="16">
                        <c:v>2009-2010</c:v>
                      </c:pt>
                      <c:pt idx="17">
                        <c:v>2010-2011</c:v>
                      </c:pt>
                      <c:pt idx="18">
                        <c:v>2011-2012</c:v>
                      </c:pt>
                      <c:pt idx="19">
                        <c:v>2012-2013</c:v>
                      </c:pt>
                      <c:pt idx="20">
                        <c:v>2013-2014</c:v>
                      </c:pt>
                      <c:pt idx="21">
                        <c:v>2014-2015</c:v>
                      </c:pt>
                      <c:pt idx="22">
                        <c:v>2015-2016</c:v>
                      </c:pt>
                      <c:pt idx="23">
                        <c:v>2016-2017</c:v>
                      </c:pt>
                      <c:pt idx="24">
                        <c:v>2017-2018</c:v>
                      </c:pt>
                      <c:pt idx="25">
                        <c:v>2018-2019</c:v>
                      </c:pt>
                      <c:pt idx="26">
                        <c:v>2019-2020</c:v>
                      </c:pt>
                      <c:pt idx="27">
                        <c:v>2020-2021</c:v>
                      </c:pt>
                      <c:pt idx="28">
                        <c:v>2021-2022</c:v>
                      </c:pt>
                      <c:pt idx="29">
                        <c:v>2022-2023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'[1]Figur 3.3q'!$G$4:$G$33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253</c:v>
                      </c:pt>
                      <c:pt idx="1">
                        <c:v>290</c:v>
                      </c:pt>
                      <c:pt idx="2">
                        <c:v>274</c:v>
                      </c:pt>
                      <c:pt idx="3">
                        <c:v>337</c:v>
                      </c:pt>
                      <c:pt idx="4">
                        <c:v>295</c:v>
                      </c:pt>
                      <c:pt idx="5">
                        <c:v>289</c:v>
                      </c:pt>
                      <c:pt idx="6">
                        <c:v>305</c:v>
                      </c:pt>
                      <c:pt idx="7">
                        <c:v>332</c:v>
                      </c:pt>
                      <c:pt idx="8">
                        <c:v>320</c:v>
                      </c:pt>
                      <c:pt idx="9">
                        <c:v>316</c:v>
                      </c:pt>
                      <c:pt idx="10">
                        <c:v>298</c:v>
                      </c:pt>
                      <c:pt idx="11">
                        <c:v>385</c:v>
                      </c:pt>
                      <c:pt idx="12">
                        <c:v>346</c:v>
                      </c:pt>
                      <c:pt idx="13">
                        <c:v>445</c:v>
                      </c:pt>
                      <c:pt idx="14">
                        <c:v>542</c:v>
                      </c:pt>
                      <c:pt idx="15">
                        <c:v>455</c:v>
                      </c:pt>
                      <c:pt idx="16">
                        <c:v>444</c:v>
                      </c:pt>
                      <c:pt idx="17">
                        <c:v>568</c:v>
                      </c:pt>
                      <c:pt idx="18">
                        <c:v>586</c:v>
                      </c:pt>
                      <c:pt idx="19">
                        <c:v>651</c:v>
                      </c:pt>
                      <c:pt idx="20">
                        <c:v>575</c:v>
                      </c:pt>
                      <c:pt idx="21">
                        <c:v>535</c:v>
                      </c:pt>
                      <c:pt idx="22">
                        <c:v>543</c:v>
                      </c:pt>
                      <c:pt idx="23">
                        <c:v>575</c:v>
                      </c:pt>
                      <c:pt idx="24">
                        <c:v>586</c:v>
                      </c:pt>
                      <c:pt idx="25">
                        <c:v>644</c:v>
                      </c:pt>
                      <c:pt idx="26">
                        <c:v>593</c:v>
                      </c:pt>
                      <c:pt idx="27">
                        <c:v>644</c:v>
                      </c:pt>
                      <c:pt idx="28">
                        <c:v>569</c:v>
                      </c:pt>
                      <c:pt idx="29">
                        <c:v>570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FCF-4AEC-A3AD-4E7740B69D8A}"/>
                  </c:ext>
                </c:extLst>
              </c15:ser>
            </c15:filteredBarSeries>
          </c:ext>
        </c:extLst>
      </c:barChart>
      <c:catAx>
        <c:axId val="87966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79660880"/>
        <c:crosses val="autoZero"/>
        <c:auto val="1"/>
        <c:lblAlgn val="ctr"/>
        <c:lblOffset val="100"/>
        <c:noMultiLvlLbl val="0"/>
      </c:catAx>
      <c:valAx>
        <c:axId val="879660880"/>
        <c:scaling>
          <c:orientation val="minMax"/>
          <c:max val="6000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8.8202866593164279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7966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339712532842352E-3"/>
          <c:y val="7.0259282960654659E-2"/>
          <c:w val="0.98933253593339487"/>
          <c:h val="0.92581452936757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[3]Utveks!$A$21</c:f>
              <c:strCache>
                <c:ptCount val="1"/>
                <c:pt idx="0">
                  <c:v>Utreisende utvekslingsstudenter - Tre måneder eller mer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[3]Utveks!$B$21:$K$21</c:f>
              <c:numCache>
                <c:formatCode>General</c:formatCode>
                <c:ptCount val="10"/>
                <c:pt idx="0">
                  <c:v>6470</c:v>
                </c:pt>
                <c:pt idx="1">
                  <c:v>6465</c:v>
                </c:pt>
                <c:pt idx="2">
                  <c:v>6890</c:v>
                </c:pt>
                <c:pt idx="3">
                  <c:v>6835</c:v>
                </c:pt>
                <c:pt idx="4">
                  <c:v>7295</c:v>
                </c:pt>
                <c:pt idx="5">
                  <c:v>7680</c:v>
                </c:pt>
                <c:pt idx="6">
                  <c:v>3950</c:v>
                </c:pt>
                <c:pt idx="7">
                  <c:v>2810</c:v>
                </c:pt>
                <c:pt idx="8">
                  <c:v>7175</c:v>
                </c:pt>
                <c:pt idx="9">
                  <c:v>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4-447F-95C3-DB6811A5B792}"/>
            </c:ext>
          </c:extLst>
        </c:ser>
        <c:ser>
          <c:idx val="1"/>
          <c:order val="1"/>
          <c:tx>
            <c:strRef>
              <c:f>[3]Utveks!$A$22</c:f>
              <c:strCache>
                <c:ptCount val="1"/>
                <c:pt idx="0">
                  <c:v>Utreisende utvekslingsstudenter - Mellom én og tre måneder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[3]Utveks!$B$22:$K$22</c:f>
              <c:numCache>
                <c:formatCode>General</c:formatCode>
                <c:ptCount val="10"/>
                <c:pt idx="0">
                  <c:v>670</c:v>
                </c:pt>
                <c:pt idx="1">
                  <c:v>900</c:v>
                </c:pt>
                <c:pt idx="2">
                  <c:v>1285</c:v>
                </c:pt>
                <c:pt idx="3">
                  <c:v>1555</c:v>
                </c:pt>
                <c:pt idx="4">
                  <c:v>1540</c:v>
                </c:pt>
                <c:pt idx="5">
                  <c:v>1620</c:v>
                </c:pt>
                <c:pt idx="6">
                  <c:v>725</c:v>
                </c:pt>
                <c:pt idx="7">
                  <c:v>60</c:v>
                </c:pt>
                <c:pt idx="8">
                  <c:v>730</c:v>
                </c:pt>
                <c:pt idx="9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4-447F-95C3-DB6811A5B792}"/>
            </c:ext>
          </c:extLst>
        </c:ser>
        <c:ser>
          <c:idx val="2"/>
          <c:order val="2"/>
          <c:tx>
            <c:strRef>
              <c:f>[3]Utveks!$A$23</c:f>
              <c:strCache>
                <c:ptCount val="1"/>
                <c:pt idx="0">
                  <c:v>Utreisende utvekslingsstudenter - Under én måned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[3]Utveks!$B$23:$K$23</c:f>
              <c:numCache>
                <c:formatCode>General</c:formatCode>
                <c:ptCount val="10"/>
                <c:pt idx="0">
                  <c:v>45</c:v>
                </c:pt>
                <c:pt idx="1">
                  <c:v>130</c:v>
                </c:pt>
                <c:pt idx="2">
                  <c:v>185</c:v>
                </c:pt>
                <c:pt idx="3">
                  <c:v>370</c:v>
                </c:pt>
                <c:pt idx="4">
                  <c:v>430</c:v>
                </c:pt>
                <c:pt idx="5">
                  <c:v>380</c:v>
                </c:pt>
                <c:pt idx="6">
                  <c:v>180</c:v>
                </c:pt>
                <c:pt idx="7">
                  <c:v>25</c:v>
                </c:pt>
                <c:pt idx="8">
                  <c:v>285</c:v>
                </c:pt>
                <c:pt idx="9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4-447F-95C3-DB6811A5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22566287"/>
        <c:axId val="1213702015"/>
      </c:barChart>
      <c:lineChart>
        <c:grouping val="standard"/>
        <c:varyColors val="0"/>
        <c:ser>
          <c:idx val="3"/>
          <c:order val="3"/>
          <c:tx>
            <c:strRef>
              <c:f>[3]Utveks!$A$26</c:f>
              <c:strCache>
                <c:ptCount val="1"/>
                <c:pt idx="0">
                  <c:v>Utreisende utvekslingsstudenter - Andel kvinner (%)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[3]Utveks!$B$26:$K$26</c:f>
              <c:numCache>
                <c:formatCode>General</c:formatCode>
                <c:ptCount val="10"/>
                <c:pt idx="0">
                  <c:v>63.187195546276968</c:v>
                </c:pt>
                <c:pt idx="1">
                  <c:v>63.042028018679119</c:v>
                </c:pt>
                <c:pt idx="2">
                  <c:v>63.57655502392344</c:v>
                </c:pt>
                <c:pt idx="3">
                  <c:v>64.954337899543376</c:v>
                </c:pt>
                <c:pt idx="4">
                  <c:v>64.975715056664868</c:v>
                </c:pt>
                <c:pt idx="5">
                  <c:v>64.049586776859499</c:v>
                </c:pt>
                <c:pt idx="6">
                  <c:v>63.233779608650877</c:v>
                </c:pt>
                <c:pt idx="7">
                  <c:v>56.994818652849744</c:v>
                </c:pt>
                <c:pt idx="8">
                  <c:v>62.454212454212453</c:v>
                </c:pt>
                <c:pt idx="9">
                  <c:v>63.739085772984083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34-447F-95C3-DB6811A5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567167"/>
        <c:axId val="626566207"/>
      </c:lineChart>
      <c:catAx>
        <c:axId val="62256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13702015"/>
        <c:crosses val="autoZero"/>
        <c:auto val="1"/>
        <c:lblAlgn val="ctr"/>
        <c:lblOffset val="100"/>
        <c:noMultiLvlLbl val="0"/>
      </c:catAx>
      <c:valAx>
        <c:axId val="121370201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4.7200015249789028E-2"/>
              <c:y val="2.62442246869336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22566287"/>
        <c:crosses val="autoZero"/>
        <c:crossBetween val="between"/>
      </c:valAx>
      <c:valAx>
        <c:axId val="626566207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Andel kvinner (%)</a:t>
                </a:r>
              </a:p>
            </c:rich>
          </c:tx>
          <c:layout>
            <c:manualLayout>
              <c:xMode val="edge"/>
              <c:yMode val="edge"/>
              <c:x val="0.9036510656449469"/>
              <c:y val="2.08304514937644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26567167"/>
        <c:crosses val="max"/>
        <c:crossBetween val="between"/>
      </c:valAx>
      <c:catAx>
        <c:axId val="6265671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65662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099385693524372"/>
          <c:y val="0.5308751088428495"/>
          <c:w val="0.3546571313528894"/>
          <c:h val="0.3358742822671869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339712532842352E-3"/>
          <c:y val="7.0259282960654659E-2"/>
          <c:w val="0.98933253593339487"/>
          <c:h val="0.92581452936757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[3]Utveks!$A$21</c:f>
              <c:strCache>
                <c:ptCount val="1"/>
                <c:pt idx="0">
                  <c:v>Utreisende utvekslingsstudenter - Tre måneder eller mer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[3]Utveks!$B$21:$K$21</c:f>
              <c:numCache>
                <c:formatCode>General</c:formatCode>
                <c:ptCount val="10"/>
                <c:pt idx="0">
                  <c:v>6470</c:v>
                </c:pt>
                <c:pt idx="1">
                  <c:v>6465</c:v>
                </c:pt>
                <c:pt idx="2">
                  <c:v>6890</c:v>
                </c:pt>
                <c:pt idx="3">
                  <c:v>6835</c:v>
                </c:pt>
                <c:pt idx="4">
                  <c:v>7295</c:v>
                </c:pt>
                <c:pt idx="5">
                  <c:v>7680</c:v>
                </c:pt>
                <c:pt idx="6">
                  <c:v>3950</c:v>
                </c:pt>
                <c:pt idx="7">
                  <c:v>2810</c:v>
                </c:pt>
                <c:pt idx="8">
                  <c:v>7175</c:v>
                </c:pt>
                <c:pt idx="9">
                  <c:v>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8-4C5D-A3DB-BEF0E2475B6F}"/>
            </c:ext>
          </c:extLst>
        </c:ser>
        <c:ser>
          <c:idx val="1"/>
          <c:order val="1"/>
          <c:tx>
            <c:strRef>
              <c:f>[3]Utveks!$A$22</c:f>
              <c:strCache>
                <c:ptCount val="1"/>
                <c:pt idx="0">
                  <c:v>Utreisende utvekslingsstudenter - Mellom én og tre måneder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[3]Utveks!$B$22:$K$22</c:f>
              <c:numCache>
                <c:formatCode>General</c:formatCode>
                <c:ptCount val="10"/>
                <c:pt idx="0">
                  <c:v>670</c:v>
                </c:pt>
                <c:pt idx="1">
                  <c:v>900</c:v>
                </c:pt>
                <c:pt idx="2">
                  <c:v>1285</c:v>
                </c:pt>
                <c:pt idx="3">
                  <c:v>1555</c:v>
                </c:pt>
                <c:pt idx="4">
                  <c:v>1540</c:v>
                </c:pt>
                <c:pt idx="5">
                  <c:v>1620</c:v>
                </c:pt>
                <c:pt idx="6">
                  <c:v>725</c:v>
                </c:pt>
                <c:pt idx="7">
                  <c:v>60</c:v>
                </c:pt>
                <c:pt idx="8">
                  <c:v>730</c:v>
                </c:pt>
                <c:pt idx="9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8-4C5D-A3DB-BEF0E2475B6F}"/>
            </c:ext>
          </c:extLst>
        </c:ser>
        <c:ser>
          <c:idx val="2"/>
          <c:order val="2"/>
          <c:tx>
            <c:strRef>
              <c:f>[3]Utveks!$A$23</c:f>
              <c:strCache>
                <c:ptCount val="1"/>
                <c:pt idx="0">
                  <c:v>Utreisende utvekslingsstudenter - Under én måned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[3]Utveks!$B$23:$K$23</c:f>
              <c:numCache>
                <c:formatCode>General</c:formatCode>
                <c:ptCount val="10"/>
                <c:pt idx="0">
                  <c:v>45</c:v>
                </c:pt>
                <c:pt idx="1">
                  <c:v>130</c:v>
                </c:pt>
                <c:pt idx="2">
                  <c:v>185</c:v>
                </c:pt>
                <c:pt idx="3">
                  <c:v>370</c:v>
                </c:pt>
                <c:pt idx="4">
                  <c:v>430</c:v>
                </c:pt>
                <c:pt idx="5">
                  <c:v>380</c:v>
                </c:pt>
                <c:pt idx="6">
                  <c:v>180</c:v>
                </c:pt>
                <c:pt idx="7">
                  <c:v>25</c:v>
                </c:pt>
                <c:pt idx="8">
                  <c:v>285</c:v>
                </c:pt>
                <c:pt idx="9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D8-4C5D-A3DB-BEF0E247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22566287"/>
        <c:axId val="1213702015"/>
      </c:barChart>
      <c:lineChart>
        <c:grouping val="standard"/>
        <c:varyColors val="0"/>
        <c:ser>
          <c:idx val="3"/>
          <c:order val="3"/>
          <c:tx>
            <c:strRef>
              <c:f>[3]Utveks!$A$26</c:f>
              <c:strCache>
                <c:ptCount val="1"/>
                <c:pt idx="0">
                  <c:v>Utreisende utvekslingsstudenter - Andel kvinner (%)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[3]Utveks!$B$20:$K$20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[3]Utveks!$B$26:$K$26</c:f>
              <c:numCache>
                <c:formatCode>General</c:formatCode>
                <c:ptCount val="10"/>
                <c:pt idx="0">
                  <c:v>63.187195546276968</c:v>
                </c:pt>
                <c:pt idx="1">
                  <c:v>63.042028018679119</c:v>
                </c:pt>
                <c:pt idx="2">
                  <c:v>63.57655502392344</c:v>
                </c:pt>
                <c:pt idx="3">
                  <c:v>64.954337899543376</c:v>
                </c:pt>
                <c:pt idx="4">
                  <c:v>64.975715056664868</c:v>
                </c:pt>
                <c:pt idx="5">
                  <c:v>64.049586776859499</c:v>
                </c:pt>
                <c:pt idx="6">
                  <c:v>63.233779608650877</c:v>
                </c:pt>
                <c:pt idx="7">
                  <c:v>56.994818652849744</c:v>
                </c:pt>
                <c:pt idx="8">
                  <c:v>62.454212454212453</c:v>
                </c:pt>
                <c:pt idx="9">
                  <c:v>63.739085772984083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D8-4C5D-A3DB-BEF0E247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567167"/>
        <c:axId val="626566207"/>
      </c:lineChart>
      <c:catAx>
        <c:axId val="62256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213702015"/>
        <c:crosses val="autoZero"/>
        <c:auto val="1"/>
        <c:lblAlgn val="ctr"/>
        <c:lblOffset val="100"/>
        <c:noMultiLvlLbl val="0"/>
      </c:catAx>
      <c:valAx>
        <c:axId val="1213702015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4.7200015249789028E-2"/>
              <c:y val="2.62442246869336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22566287"/>
        <c:crosses val="autoZero"/>
        <c:crossBetween val="between"/>
      </c:valAx>
      <c:valAx>
        <c:axId val="626566207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Andel kvinner (%)</a:t>
                </a:r>
              </a:p>
            </c:rich>
          </c:tx>
          <c:layout>
            <c:manualLayout>
              <c:xMode val="edge"/>
              <c:yMode val="edge"/>
              <c:x val="0.9036510656449469"/>
              <c:y val="2.08304514937644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26567167"/>
        <c:crosses val="max"/>
        <c:crossBetween val="between"/>
      </c:valAx>
      <c:catAx>
        <c:axId val="6265671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65662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099385693524372"/>
          <c:y val="0.5308751088428495"/>
          <c:w val="0.3546571313528894"/>
          <c:h val="0.3358742822671869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176162076152188E-3"/>
          <c:y val="7.0176624980700944E-2"/>
          <c:w val="0.98935297974048098"/>
          <c:h val="0.92590180639184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[3]Grads!$C$3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[3]Grads!$A$4:$A$13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</c:strCache>
            </c:strRef>
          </c:cat>
          <c:val>
            <c:numRef>
              <c:f>[3]Grads!$C$4:$C$13</c:f>
              <c:numCache>
                <c:formatCode>General</c:formatCode>
                <c:ptCount val="10"/>
                <c:pt idx="0">
                  <c:v>6535</c:v>
                </c:pt>
                <c:pt idx="1">
                  <c:v>6424</c:v>
                </c:pt>
                <c:pt idx="2">
                  <c:v>6385</c:v>
                </c:pt>
                <c:pt idx="3">
                  <c:v>6323</c:v>
                </c:pt>
                <c:pt idx="4">
                  <c:v>6138</c:v>
                </c:pt>
                <c:pt idx="5">
                  <c:v>5859</c:v>
                </c:pt>
                <c:pt idx="6">
                  <c:v>5532</c:v>
                </c:pt>
                <c:pt idx="7">
                  <c:v>5353</c:v>
                </c:pt>
                <c:pt idx="8">
                  <c:v>5271</c:v>
                </c:pt>
                <c:pt idx="9">
                  <c:v>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9-4145-B31F-F4734E669B49}"/>
            </c:ext>
          </c:extLst>
        </c:ser>
        <c:ser>
          <c:idx val="1"/>
          <c:order val="1"/>
          <c:tx>
            <c:strRef>
              <c:f>[3]Grads!$D$3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[3]Grads!$A$4:$A$13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</c:strCache>
            </c:strRef>
          </c:cat>
          <c:val>
            <c:numRef>
              <c:f>[3]Grads!$D$4:$D$13</c:f>
              <c:numCache>
                <c:formatCode>General</c:formatCode>
                <c:ptCount val="10"/>
                <c:pt idx="0">
                  <c:v>10947</c:v>
                </c:pt>
                <c:pt idx="1">
                  <c:v>11024</c:v>
                </c:pt>
                <c:pt idx="2">
                  <c:v>10572</c:v>
                </c:pt>
                <c:pt idx="3">
                  <c:v>10312</c:v>
                </c:pt>
                <c:pt idx="4">
                  <c:v>9803</c:v>
                </c:pt>
                <c:pt idx="5">
                  <c:v>9505</c:v>
                </c:pt>
                <c:pt idx="6">
                  <c:v>8791</c:v>
                </c:pt>
                <c:pt idx="7">
                  <c:v>8740</c:v>
                </c:pt>
                <c:pt idx="8">
                  <c:v>8549</c:v>
                </c:pt>
                <c:pt idx="9">
                  <c:v>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9-4145-B31F-F4734E66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65649536"/>
        <c:axId val="565654336"/>
      </c:barChart>
      <c:lineChart>
        <c:grouping val="standard"/>
        <c:varyColors val="0"/>
        <c:ser>
          <c:idx val="2"/>
          <c:order val="2"/>
          <c:tx>
            <c:strRef>
              <c:f>[3]Grads!$E$3</c:f>
              <c:strCache>
                <c:ptCount val="1"/>
                <c:pt idx="0">
                  <c:v>Andel kvinner (%)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[3]Grads!$A$4:$A$13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</c:strCache>
            </c:strRef>
          </c:cat>
          <c:val>
            <c:numRef>
              <c:f>[3]Grads!$E$4:$E$13</c:f>
              <c:numCache>
                <c:formatCode>General</c:formatCode>
                <c:ptCount val="10"/>
                <c:pt idx="0">
                  <c:v>62.618693513327997</c:v>
                </c:pt>
                <c:pt idx="1">
                  <c:v>63.182026593305821</c:v>
                </c:pt>
                <c:pt idx="2">
                  <c:v>62.345933832635495</c:v>
                </c:pt>
                <c:pt idx="3">
                  <c:v>61.989780583107901</c:v>
                </c:pt>
                <c:pt idx="4">
                  <c:v>61.495514710494945</c:v>
                </c:pt>
                <c:pt idx="5">
                  <c:v>61.865399635511586</c:v>
                </c:pt>
                <c:pt idx="6">
                  <c:v>61.376806534943796</c:v>
                </c:pt>
                <c:pt idx="7">
                  <c:v>62.016603987795364</c:v>
                </c:pt>
                <c:pt idx="8">
                  <c:v>61.859623733719246</c:v>
                </c:pt>
                <c:pt idx="9">
                  <c:v>61.656192236598898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79-4145-B31F-F4734E66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652416"/>
        <c:axId val="565655296"/>
      </c:lineChart>
      <c:catAx>
        <c:axId val="56564953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Andel kvinner (%)</a:t>
                </a:r>
              </a:p>
            </c:rich>
          </c:tx>
          <c:layout>
            <c:manualLayout>
              <c:xMode val="edge"/>
              <c:yMode val="edge"/>
              <c:x val="0.90016297486129526"/>
              <c:y val="1.55576555985332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565654336"/>
        <c:crosses val="autoZero"/>
        <c:auto val="1"/>
        <c:lblAlgn val="ctr"/>
        <c:lblOffset val="100"/>
        <c:noMultiLvlLbl val="0"/>
      </c:catAx>
      <c:valAx>
        <c:axId val="56565433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6.4184765203861099E-2"/>
              <c:y val="1.5686379163108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565649536"/>
        <c:crosses val="autoZero"/>
        <c:crossBetween val="between"/>
      </c:valAx>
      <c:valAx>
        <c:axId val="565655296"/>
        <c:scaling>
          <c:orientation val="minMax"/>
          <c:max val="100"/>
        </c:scaling>
        <c:delete val="0"/>
        <c:axPos val="r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565652416"/>
        <c:crosses val="max"/>
        <c:crossBetween val="between"/>
      </c:valAx>
      <c:catAx>
        <c:axId val="565652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565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664536703716066"/>
          <c:y val="0.11650581453759984"/>
          <c:w val="0.20147321009665009"/>
          <c:h val="0.2005528500155224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lineChart>
        <c:grouping val="standard"/>
        <c:varyColors val="0"/>
        <c:ser>
          <c:idx val="0"/>
          <c:order val="0"/>
          <c:tx>
            <c:strRef>
              <c:f>'[1]Figur 3.3u'!$B$14</c:f>
              <c:strCache>
                <c:ptCount val="1"/>
                <c:pt idx="0">
                  <c:v>Brasil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3.3u'!$B$15:$B$19</c:f>
              <c:numCache>
                <c:formatCode>General</c:formatCode>
                <c:ptCount val="5"/>
                <c:pt idx="0">
                  <c:v>74</c:v>
                </c:pt>
                <c:pt idx="1">
                  <c:v>37</c:v>
                </c:pt>
                <c:pt idx="2">
                  <c:v>8</c:v>
                </c:pt>
                <c:pt idx="3">
                  <c:v>43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6-4640-8663-069605BC48A0}"/>
            </c:ext>
          </c:extLst>
        </c:ser>
        <c:ser>
          <c:idx val="1"/>
          <c:order val="1"/>
          <c:tx>
            <c:strRef>
              <c:f>'[1]Figur 3.3u'!$C$14</c:f>
              <c:strCache>
                <c:ptCount val="1"/>
                <c:pt idx="0">
                  <c:v>India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3.3u'!$C$15:$C$19</c:f>
              <c:numCache>
                <c:formatCode>General</c:formatCode>
                <c:ptCount val="5"/>
                <c:pt idx="0">
                  <c:v>165</c:v>
                </c:pt>
                <c:pt idx="1">
                  <c:v>100</c:v>
                </c:pt>
                <c:pt idx="2">
                  <c:v>0</c:v>
                </c:pt>
                <c:pt idx="3">
                  <c:v>76</c:v>
                </c:pt>
                <c:pt idx="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6-4640-8663-069605BC48A0}"/>
            </c:ext>
          </c:extLst>
        </c:ser>
        <c:ser>
          <c:idx val="2"/>
          <c:order val="2"/>
          <c:tx>
            <c:strRef>
              <c:f>'[1]Figur 3.3u'!$D$14</c:f>
              <c:strCache>
                <c:ptCount val="1"/>
                <c:pt idx="0">
                  <c:v>Japan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3.3u'!$D$15:$D$19</c:f>
              <c:numCache>
                <c:formatCode>General</c:formatCode>
                <c:ptCount val="5"/>
                <c:pt idx="0">
                  <c:v>187</c:v>
                </c:pt>
                <c:pt idx="1">
                  <c:v>143</c:v>
                </c:pt>
                <c:pt idx="2">
                  <c:v>58</c:v>
                </c:pt>
                <c:pt idx="3">
                  <c:v>105</c:v>
                </c:pt>
                <c:pt idx="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F6-4640-8663-069605BC48A0}"/>
            </c:ext>
          </c:extLst>
        </c:ser>
        <c:ser>
          <c:idx val="3"/>
          <c:order val="3"/>
          <c:tx>
            <c:strRef>
              <c:f>'[1]Figur 3.3u'!$E$14</c:f>
              <c:strCache>
                <c:ptCount val="1"/>
                <c:pt idx="0">
                  <c:v>Kina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3.3u'!$E$15:$E$19</c:f>
              <c:numCache>
                <c:formatCode>General</c:formatCode>
                <c:ptCount val="5"/>
                <c:pt idx="0">
                  <c:v>279</c:v>
                </c:pt>
                <c:pt idx="1">
                  <c:v>95</c:v>
                </c:pt>
                <c:pt idx="2">
                  <c:v>38</c:v>
                </c:pt>
                <c:pt idx="3">
                  <c:v>31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F6-4640-8663-069605BC48A0}"/>
            </c:ext>
          </c:extLst>
        </c:ser>
        <c:ser>
          <c:idx val="4"/>
          <c:order val="4"/>
          <c:tx>
            <c:strRef>
              <c:f>'[1]Figur 3.3u'!$F$14</c:f>
              <c:strCache>
                <c:ptCount val="1"/>
                <c:pt idx="0">
                  <c:v>Sør-Afrika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3.3u'!$F$15:$F$19</c:f>
              <c:numCache>
                <c:formatCode>General</c:formatCode>
                <c:ptCount val="5"/>
                <c:pt idx="0">
                  <c:v>265</c:v>
                </c:pt>
                <c:pt idx="1">
                  <c:v>119</c:v>
                </c:pt>
                <c:pt idx="2">
                  <c:v>26</c:v>
                </c:pt>
                <c:pt idx="3">
                  <c:v>100</c:v>
                </c:pt>
                <c:pt idx="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F6-4640-8663-069605BC48A0}"/>
            </c:ext>
          </c:extLst>
        </c:ser>
        <c:ser>
          <c:idx val="5"/>
          <c:order val="5"/>
          <c:tx>
            <c:strRef>
              <c:f>'[1]Figur 3.3u'!$G$14</c:f>
              <c:strCache>
                <c:ptCount val="1"/>
                <c:pt idx="0">
                  <c:v>Sør-Korea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3.3u'!$G$15:$G$19</c:f>
              <c:numCache>
                <c:formatCode>General</c:formatCode>
                <c:ptCount val="5"/>
                <c:pt idx="0">
                  <c:v>137</c:v>
                </c:pt>
                <c:pt idx="1">
                  <c:v>94</c:v>
                </c:pt>
                <c:pt idx="2">
                  <c:v>112</c:v>
                </c:pt>
                <c:pt idx="3">
                  <c:v>151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F6-4640-8663-069605BC4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32960"/>
        <c:axId val="97022400"/>
      </c:lineChart>
      <c:catAx>
        <c:axId val="970329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7022400"/>
        <c:crosses val="autoZero"/>
        <c:auto val="1"/>
        <c:lblAlgn val="ctr"/>
        <c:lblOffset val="100"/>
        <c:noMultiLvlLbl val="0"/>
      </c:catAx>
      <c:valAx>
        <c:axId val="9702240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8.8232050292268663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7032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373672466151034"/>
          <c:y val="0.14684531864673486"/>
          <c:w val="0.11509938855499828"/>
          <c:h val="0.3026559753767174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30609197523618E-3"/>
          <c:y val="7.0176624980700944E-2"/>
          <c:w val="0.98934617385030954"/>
          <c:h val="0.92590180639184805"/>
        </c:manualLayout>
      </c:layout>
      <c:lineChart>
        <c:grouping val="standard"/>
        <c:varyColors val="0"/>
        <c:ser>
          <c:idx val="0"/>
          <c:order val="0"/>
          <c:tx>
            <c:strRef>
              <c:f>'[1]Figur 3.3u'!$B$14</c:f>
              <c:strCache>
                <c:ptCount val="1"/>
                <c:pt idx="0">
                  <c:v>Brasil</c:v>
                </c:pt>
              </c:strCache>
            </c:strRef>
          </c:tx>
          <c:spPr>
            <a:ln w="22225" cap="rnd" cmpd="sng" algn="ctr">
              <a:solidFill>
                <a:srgbClr val="1FA138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3.3u'!$B$15:$B$19</c:f>
              <c:numCache>
                <c:formatCode>General</c:formatCode>
                <c:ptCount val="5"/>
                <c:pt idx="0">
                  <c:v>74</c:v>
                </c:pt>
                <c:pt idx="1">
                  <c:v>37</c:v>
                </c:pt>
                <c:pt idx="2">
                  <c:v>8</c:v>
                </c:pt>
                <c:pt idx="3">
                  <c:v>43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6-413B-B75D-D397FDADFF35}"/>
            </c:ext>
          </c:extLst>
        </c:ser>
        <c:ser>
          <c:idx val="1"/>
          <c:order val="1"/>
          <c:tx>
            <c:strRef>
              <c:f>'[1]Figur 3.3u'!$C$14</c:f>
              <c:strCache>
                <c:ptCount val="1"/>
                <c:pt idx="0">
                  <c:v>India</c:v>
                </c:pt>
              </c:strCache>
            </c:strRef>
          </c:tx>
          <c:spPr>
            <a:ln w="22225" cap="rnd" cmpd="sng" algn="ctr">
              <a:solidFill>
                <a:srgbClr val="00544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3.3u'!$C$15:$C$19</c:f>
              <c:numCache>
                <c:formatCode>General</c:formatCode>
                <c:ptCount val="5"/>
                <c:pt idx="0">
                  <c:v>165</c:v>
                </c:pt>
                <c:pt idx="1">
                  <c:v>100</c:v>
                </c:pt>
                <c:pt idx="2">
                  <c:v>0</c:v>
                </c:pt>
                <c:pt idx="3">
                  <c:v>76</c:v>
                </c:pt>
                <c:pt idx="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6-413B-B75D-D397FDADFF35}"/>
            </c:ext>
          </c:extLst>
        </c:ser>
        <c:ser>
          <c:idx val="2"/>
          <c:order val="2"/>
          <c:tx>
            <c:strRef>
              <c:f>'[1]Figur 3.3u'!$D$14</c:f>
              <c:strCache>
                <c:ptCount val="1"/>
                <c:pt idx="0">
                  <c:v>Japan</c:v>
                </c:pt>
              </c:strCache>
            </c:strRef>
          </c:tx>
          <c:spPr>
            <a:ln w="22225" cap="rnd" cmpd="sng" algn="ctr">
              <a:solidFill>
                <a:srgbClr val="95C7ED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3.3u'!$D$15:$D$19</c:f>
              <c:numCache>
                <c:formatCode>General</c:formatCode>
                <c:ptCount val="5"/>
                <c:pt idx="0">
                  <c:v>187</c:v>
                </c:pt>
                <c:pt idx="1">
                  <c:v>143</c:v>
                </c:pt>
                <c:pt idx="2">
                  <c:v>58</c:v>
                </c:pt>
                <c:pt idx="3">
                  <c:v>105</c:v>
                </c:pt>
                <c:pt idx="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C6-413B-B75D-D397FDADFF35}"/>
            </c:ext>
          </c:extLst>
        </c:ser>
        <c:ser>
          <c:idx val="3"/>
          <c:order val="3"/>
          <c:tx>
            <c:strRef>
              <c:f>'[1]Figur 3.3u'!$E$14</c:f>
              <c:strCache>
                <c:ptCount val="1"/>
                <c:pt idx="0">
                  <c:v>Kina</c:v>
                </c:pt>
              </c:strCache>
            </c:strRef>
          </c:tx>
          <c:spPr>
            <a:ln w="22225" cap="rnd" cmpd="sng" algn="ctr">
              <a:solidFill>
                <a:srgbClr val="0063A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3.3u'!$E$15:$E$19</c:f>
              <c:numCache>
                <c:formatCode>General</c:formatCode>
                <c:ptCount val="5"/>
                <c:pt idx="0">
                  <c:v>279</c:v>
                </c:pt>
                <c:pt idx="1">
                  <c:v>95</c:v>
                </c:pt>
                <c:pt idx="2">
                  <c:v>38</c:v>
                </c:pt>
                <c:pt idx="3">
                  <c:v>31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C6-413B-B75D-D397FDADFF35}"/>
            </c:ext>
          </c:extLst>
        </c:ser>
        <c:ser>
          <c:idx val="4"/>
          <c:order val="4"/>
          <c:tx>
            <c:strRef>
              <c:f>'[1]Figur 3.3u'!$F$14</c:f>
              <c:strCache>
                <c:ptCount val="1"/>
                <c:pt idx="0">
                  <c:v>Sør-Afrika</c:v>
                </c:pt>
              </c:strCache>
            </c:strRef>
          </c:tx>
          <c:spPr>
            <a:ln w="22225" cap="rnd" cmpd="sng" algn="ctr">
              <a:solidFill>
                <a:srgbClr val="D8BE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3.3u'!$F$15:$F$19</c:f>
              <c:numCache>
                <c:formatCode>General</c:formatCode>
                <c:ptCount val="5"/>
                <c:pt idx="0">
                  <c:v>265</c:v>
                </c:pt>
                <c:pt idx="1">
                  <c:v>119</c:v>
                </c:pt>
                <c:pt idx="2">
                  <c:v>26</c:v>
                </c:pt>
                <c:pt idx="3">
                  <c:v>100</c:v>
                </c:pt>
                <c:pt idx="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C6-413B-B75D-D397FDADFF35}"/>
            </c:ext>
          </c:extLst>
        </c:ser>
        <c:ser>
          <c:idx val="5"/>
          <c:order val="5"/>
          <c:tx>
            <c:strRef>
              <c:f>'[1]Figur 3.3u'!$G$14</c:f>
              <c:strCache>
                <c:ptCount val="1"/>
                <c:pt idx="0">
                  <c:v>Sør-Korea</c:v>
                </c:pt>
              </c:strCache>
            </c:strRef>
          </c:tx>
          <c:spPr>
            <a:ln w="22225" cap="rnd" cmpd="sng" algn="ctr">
              <a:solidFill>
                <a:srgbClr val="462512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'[1]Figur 3.3u'!$A$15:$A$19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'[1]Figur 3.3u'!$G$15:$G$19</c:f>
              <c:numCache>
                <c:formatCode>General</c:formatCode>
                <c:ptCount val="5"/>
                <c:pt idx="0">
                  <c:v>137</c:v>
                </c:pt>
                <c:pt idx="1">
                  <c:v>94</c:v>
                </c:pt>
                <c:pt idx="2">
                  <c:v>112</c:v>
                </c:pt>
                <c:pt idx="3">
                  <c:v>151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C6-413B-B75D-D397FDADF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32960"/>
        <c:axId val="97022400"/>
      </c:lineChart>
      <c:catAx>
        <c:axId val="970329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7022400"/>
        <c:crosses val="autoZero"/>
        <c:auto val="1"/>
        <c:lblAlgn val="ctr"/>
        <c:lblOffset val="100"/>
        <c:noMultiLvlLbl val="0"/>
      </c:catAx>
      <c:valAx>
        <c:axId val="9702240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8.8232050292268663E-3"/>
              <c:y val="1.56862745098039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97032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373672466151034"/>
          <c:y val="0.14684531864673486"/>
          <c:w val="0.11509938855499828"/>
          <c:h val="0.3026559753767174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203376938565514E-3"/>
          <c:y val="7.0425184455248882E-2"/>
          <c:w val="0.9893495778826793"/>
          <c:h val="0.925639357063838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'[4]Figur 1'!$B$3</c:f>
              <c:strCache>
                <c:ptCount val="1"/>
                <c:pt idx="0">
                  <c:v>Kortere utdanning på universitets- og høgskolenivå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'[4]Figur 1'!$A$4:$A$42</c:f>
              <c:strCache>
                <c:ptCount val="39"/>
                <c:pt idx="0">
                  <c:v>Canada1</c:v>
                </c:pt>
                <c:pt idx="1">
                  <c:v>Japan2</c:v>
                </c:pt>
                <c:pt idx="2">
                  <c:v>Irland</c:v>
                </c:pt>
                <c:pt idx="3">
                  <c:v>Korea1</c:v>
                </c:pt>
                <c:pt idx="4">
                  <c:v>Storbritannia</c:v>
                </c:pt>
                <c:pt idx="5">
                  <c:v>Australia</c:v>
                </c:pt>
                <c:pt idx="6">
                  <c:v>Luxembourg</c:v>
                </c:pt>
                <c:pt idx="7">
                  <c:v>USA</c:v>
                </c:pt>
                <c:pt idx="8">
                  <c:v>Israel</c:v>
                </c:pt>
                <c:pt idx="9">
                  <c:v>Sverige</c:v>
                </c:pt>
                <c:pt idx="10">
                  <c:v>Norge4</c:v>
                </c:pt>
                <c:pt idx="11">
                  <c:v>Litauen</c:v>
                </c:pt>
                <c:pt idx="12">
                  <c:v>Sveits</c:v>
                </c:pt>
                <c:pt idx="13">
                  <c:v>Belgia</c:v>
                </c:pt>
                <c:pt idx="14">
                  <c:v>Island</c:v>
                </c:pt>
                <c:pt idx="15">
                  <c:v>Nederland</c:v>
                </c:pt>
                <c:pt idx="16">
                  <c:v>Danmark</c:v>
                </c:pt>
                <c:pt idx="17">
                  <c:v>Finland</c:v>
                </c:pt>
                <c:pt idx="18">
                  <c:v>Frankrike</c:v>
                </c:pt>
                <c:pt idx="19">
                  <c:v>OECD-gjennomsnitt</c:v>
                </c:pt>
                <c:pt idx="20">
                  <c:v>Estland</c:v>
                </c:pt>
                <c:pt idx="21">
                  <c:v>New Zealand</c:v>
                </c:pt>
                <c:pt idx="22">
                  <c:v>Spania</c:v>
                </c:pt>
                <c:pt idx="23">
                  <c:v>Latvia</c:v>
                </c:pt>
                <c:pt idx="24">
                  <c:v>Polen</c:v>
                </c:pt>
                <c:pt idx="25">
                  <c:v>Østerrike</c:v>
                </c:pt>
                <c:pt idx="26">
                  <c:v>Hellas</c:v>
                </c:pt>
                <c:pt idx="27">
                  <c:v>Slovenia</c:v>
                </c:pt>
                <c:pt idx="28">
                  <c:v>Tyskland</c:v>
                </c:pt>
                <c:pt idx="29">
                  <c:v>Chile3</c:v>
                </c:pt>
                <c:pt idx="30">
                  <c:v>Portugal</c:v>
                </c:pt>
                <c:pt idx="31">
                  <c:v>Ungarn</c:v>
                </c:pt>
                <c:pt idx="32">
                  <c:v>Colombia2</c:v>
                </c:pt>
                <c:pt idx="33">
                  <c:v>Slovakia</c:v>
                </c:pt>
                <c:pt idx="34">
                  <c:v>Tsjekkia</c:v>
                </c:pt>
                <c:pt idx="35">
                  <c:v>Tyrkia</c:v>
                </c:pt>
                <c:pt idx="36">
                  <c:v>Costa Rica</c:v>
                </c:pt>
                <c:pt idx="37">
                  <c:v>Italia</c:v>
                </c:pt>
                <c:pt idx="38">
                  <c:v>Mexico</c:v>
                </c:pt>
              </c:strCache>
            </c:strRef>
          </c:cat>
          <c:val>
            <c:numRef>
              <c:f>'[4]Figur 1'!$B$4:$B$42</c:f>
              <c:numCache>
                <c:formatCode>General</c:formatCode>
                <c:ptCount val="39"/>
                <c:pt idx="0">
                  <c:v>26.34698486328125</c:v>
                </c:pt>
                <c:pt idx="1">
                  <c:v>21.235013961791992</c:v>
                </c:pt>
                <c:pt idx="2">
                  <c:v>2.8666784763336182</c:v>
                </c:pt>
                <c:pt idx="3">
                  <c:v>15.111933708190918</c:v>
                </c:pt>
                <c:pt idx="4">
                  <c:v>9.1176376342773438</c:v>
                </c:pt>
                <c:pt idx="5">
                  <c:v>11.614970207214355</c:v>
                </c:pt>
                <c:pt idx="6">
                  <c:v>4.4953436851501465</c:v>
                </c:pt>
                <c:pt idx="7">
                  <c:v>10.455295562744141</c:v>
                </c:pt>
                <c:pt idx="8">
                  <c:v>10.655017852783203</c:v>
                </c:pt>
                <c:pt idx="9">
                  <c:v>9.7697010040283203</c:v>
                </c:pt>
                <c:pt idx="10">
                  <c:v>11.849003791809082</c:v>
                </c:pt>
                <c:pt idx="11">
                  <c:v>0</c:v>
                </c:pt>
                <c:pt idx="12">
                  <c:v>0</c:v>
                </c:pt>
                <c:pt idx="13">
                  <c:v>0.72424453496932983</c:v>
                </c:pt>
                <c:pt idx="14">
                  <c:v>5.7920050621032715</c:v>
                </c:pt>
                <c:pt idx="15">
                  <c:v>2.296954870223999</c:v>
                </c:pt>
                <c:pt idx="16">
                  <c:v>5.1286168098449707</c:v>
                </c:pt>
                <c:pt idx="17">
                  <c:v>6.9112930297851563</c:v>
                </c:pt>
                <c:pt idx="18">
                  <c:v>14.305990219116211</c:v>
                </c:pt>
                <c:pt idx="19">
                  <c:v>6.9774698016898968</c:v>
                </c:pt>
                <c:pt idx="20">
                  <c:v>5.0665321350097656</c:v>
                </c:pt>
                <c:pt idx="21">
                  <c:v>4.0670480728149414</c:v>
                </c:pt>
                <c:pt idx="22">
                  <c:v>12.679198265075684</c:v>
                </c:pt>
                <c:pt idx="23">
                  <c:v>4.3416500091552734</c:v>
                </c:pt>
                <c:pt idx="24">
                  <c:v>7.4282944202423096E-2</c:v>
                </c:pt>
                <c:pt idx="25">
                  <c:v>15.153878211975098</c:v>
                </c:pt>
                <c:pt idx="26">
                  <c:v>0.46872371435165405</c:v>
                </c:pt>
                <c:pt idx="27">
                  <c:v>7.0035462379455566</c:v>
                </c:pt>
                <c:pt idx="28">
                  <c:v>0.55966794490814209</c:v>
                </c:pt>
                <c:pt idx="29">
                  <c:v>9.9798355102539063</c:v>
                </c:pt>
                <c:pt idx="30">
                  <c:v>0.44866210222244263</c:v>
                </c:pt>
                <c:pt idx="31">
                  <c:v>1.325039267539978</c:v>
                </c:pt>
                <c:pt idx="32">
                  <c:v>0</c:v>
                </c:pt>
                <c:pt idx="33">
                  <c:v>0.1406131386756897</c:v>
                </c:pt>
                <c:pt idx="34">
                  <c:v>0.10225716978311539</c:v>
                </c:pt>
                <c:pt idx="35">
                  <c:v>7.0356473922729492</c:v>
                </c:pt>
                <c:pt idx="36">
                  <c:v>6.3954977989196777</c:v>
                </c:pt>
                <c:pt idx="37">
                  <c:v>0.12607903778553009</c:v>
                </c:pt>
                <c:pt idx="38">
                  <c:v>0.56659883260726929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1-4B2D-9220-AFD8DC4DF2F3}"/>
            </c:ext>
          </c:extLst>
        </c:ser>
        <c:ser>
          <c:idx val="1"/>
          <c:order val="1"/>
          <c:tx>
            <c:strRef>
              <c:f>'[4]Figur 1'!$C$3</c:f>
              <c:strCache>
                <c:ptCount val="1"/>
                <c:pt idx="0">
                  <c:v>Bachelornivå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'[4]Figur 1'!$A$4:$A$42</c:f>
              <c:strCache>
                <c:ptCount val="39"/>
                <c:pt idx="0">
                  <c:v>Canada1</c:v>
                </c:pt>
                <c:pt idx="1">
                  <c:v>Japan2</c:v>
                </c:pt>
                <c:pt idx="2">
                  <c:v>Irland</c:v>
                </c:pt>
                <c:pt idx="3">
                  <c:v>Korea1</c:v>
                </c:pt>
                <c:pt idx="4">
                  <c:v>Storbritannia</c:v>
                </c:pt>
                <c:pt idx="5">
                  <c:v>Australia</c:v>
                </c:pt>
                <c:pt idx="6">
                  <c:v>Luxembourg</c:v>
                </c:pt>
                <c:pt idx="7">
                  <c:v>USA</c:v>
                </c:pt>
                <c:pt idx="8">
                  <c:v>Israel</c:v>
                </c:pt>
                <c:pt idx="9">
                  <c:v>Sverige</c:v>
                </c:pt>
                <c:pt idx="10">
                  <c:v>Norge4</c:v>
                </c:pt>
                <c:pt idx="11">
                  <c:v>Litauen</c:v>
                </c:pt>
                <c:pt idx="12">
                  <c:v>Sveits</c:v>
                </c:pt>
                <c:pt idx="13">
                  <c:v>Belgia</c:v>
                </c:pt>
                <c:pt idx="14">
                  <c:v>Island</c:v>
                </c:pt>
                <c:pt idx="15">
                  <c:v>Nederland</c:v>
                </c:pt>
                <c:pt idx="16">
                  <c:v>Danmark</c:v>
                </c:pt>
                <c:pt idx="17">
                  <c:v>Finland</c:v>
                </c:pt>
                <c:pt idx="18">
                  <c:v>Frankrike</c:v>
                </c:pt>
                <c:pt idx="19">
                  <c:v>OECD-gjennomsnitt</c:v>
                </c:pt>
                <c:pt idx="20">
                  <c:v>Estland</c:v>
                </c:pt>
                <c:pt idx="21">
                  <c:v>New Zealand</c:v>
                </c:pt>
                <c:pt idx="22">
                  <c:v>Spania</c:v>
                </c:pt>
                <c:pt idx="23">
                  <c:v>Latvia</c:v>
                </c:pt>
                <c:pt idx="24">
                  <c:v>Polen</c:v>
                </c:pt>
                <c:pt idx="25">
                  <c:v>Østerrike</c:v>
                </c:pt>
                <c:pt idx="26">
                  <c:v>Hellas</c:v>
                </c:pt>
                <c:pt idx="27">
                  <c:v>Slovenia</c:v>
                </c:pt>
                <c:pt idx="28">
                  <c:v>Tyskland</c:v>
                </c:pt>
                <c:pt idx="29">
                  <c:v>Chile3</c:v>
                </c:pt>
                <c:pt idx="30">
                  <c:v>Portugal</c:v>
                </c:pt>
                <c:pt idx="31">
                  <c:v>Ungarn</c:v>
                </c:pt>
                <c:pt idx="32">
                  <c:v>Colombia2</c:v>
                </c:pt>
                <c:pt idx="33">
                  <c:v>Slovakia</c:v>
                </c:pt>
                <c:pt idx="34">
                  <c:v>Tsjekkia</c:v>
                </c:pt>
                <c:pt idx="35">
                  <c:v>Tyrkia</c:v>
                </c:pt>
                <c:pt idx="36">
                  <c:v>Costa Rica</c:v>
                </c:pt>
                <c:pt idx="37">
                  <c:v>Italia</c:v>
                </c:pt>
                <c:pt idx="38">
                  <c:v>Mexico</c:v>
                </c:pt>
              </c:strCache>
            </c:strRef>
          </c:cat>
          <c:val>
            <c:numRef>
              <c:f>'[4]Figur 1'!$C$4:$C$42</c:f>
              <c:numCache>
                <c:formatCode>General</c:formatCode>
                <c:ptCount val="39"/>
                <c:pt idx="0">
                  <c:v>24.534811019897461</c:v>
                </c:pt>
                <c:pt idx="1">
                  <c:v>34.751190185546875</c:v>
                </c:pt>
                <c:pt idx="2">
                  <c:v>35.313346862792969</c:v>
                </c:pt>
                <c:pt idx="3">
                  <c:v>34.552505493164063</c:v>
                </c:pt>
                <c:pt idx="4">
                  <c:v>26.976816177368164</c:v>
                </c:pt>
                <c:pt idx="5">
                  <c:v>29.335733413696289</c:v>
                </c:pt>
                <c:pt idx="6">
                  <c:v>14.058252334594727</c:v>
                </c:pt>
                <c:pt idx="7">
                  <c:v>25.307851791381836</c:v>
                </c:pt>
                <c:pt idx="8">
                  <c:v>24.372106552124023</c:v>
                </c:pt>
                <c:pt idx="9">
                  <c:v>20.210826873779297</c:v>
                </c:pt>
                <c:pt idx="10">
                  <c:v>20.482349395751953</c:v>
                </c:pt>
                <c:pt idx="11">
                  <c:v>29.819765090942383</c:v>
                </c:pt>
                <c:pt idx="12">
                  <c:v>25.222902000000001</c:v>
                </c:pt>
                <c:pt idx="13">
                  <c:v>24.567220687866211</c:v>
                </c:pt>
                <c:pt idx="14">
                  <c:v>19.96173095703125</c:v>
                </c:pt>
                <c:pt idx="15">
                  <c:v>23.551706314086914</c:v>
                </c:pt>
                <c:pt idx="16">
                  <c:v>20.678239822387695</c:v>
                </c:pt>
                <c:pt idx="17">
                  <c:v>18.097612380981445</c:v>
                </c:pt>
                <c:pt idx="18">
                  <c:v>12.156346321105957</c:v>
                </c:pt>
                <c:pt idx="19">
                  <c:v>19.635815913741261</c:v>
                </c:pt>
                <c:pt idx="20">
                  <c:v>14.974833488464355</c:v>
                </c:pt>
                <c:pt idx="21">
                  <c:v>30.437385559082031</c:v>
                </c:pt>
                <c:pt idx="22">
                  <c:v>11.404486656188965</c:v>
                </c:pt>
                <c:pt idx="23">
                  <c:v>16.543100357055664</c:v>
                </c:pt>
                <c:pt idx="24">
                  <c:v>8.229741096496582</c:v>
                </c:pt>
                <c:pt idx="25">
                  <c:v>5.8133254051208496</c:v>
                </c:pt>
                <c:pt idx="26">
                  <c:v>24.334928512573242</c:v>
                </c:pt>
                <c:pt idx="27">
                  <c:v>10.726950645446777</c:v>
                </c:pt>
                <c:pt idx="28">
                  <c:v>19.010881423950195</c:v>
                </c:pt>
                <c:pt idx="29">
                  <c:v>20.443498611450195</c:v>
                </c:pt>
                <c:pt idx="30">
                  <c:v>9.3815622329711914</c:v>
                </c:pt>
                <c:pt idx="31">
                  <c:v>14.050265312194824</c:v>
                </c:pt>
                <c:pt idx="32">
                  <c:v>28.940973281860352</c:v>
                </c:pt>
                <c:pt idx="33">
                  <c:v>3.902106761932373</c:v>
                </c:pt>
                <c:pt idx="34">
                  <c:v>7.203376293182373</c:v>
                </c:pt>
                <c:pt idx="35">
                  <c:v>16.339118957519531</c:v>
                </c:pt>
                <c:pt idx="36">
                  <c:v>15.971719741821289</c:v>
                </c:pt>
                <c:pt idx="37">
                  <c:v>6.1550850868225098</c:v>
                </c:pt>
                <c:pt idx="38">
                  <c:v>18.346351623535156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1-4B2D-9220-AFD8DC4DF2F3}"/>
            </c:ext>
          </c:extLst>
        </c:ser>
        <c:ser>
          <c:idx val="2"/>
          <c:order val="2"/>
          <c:tx>
            <c:strRef>
              <c:f>'[4]Figur 1'!$D$3</c:f>
              <c:strCache>
                <c:ptCount val="1"/>
                <c:pt idx="0">
                  <c:v>Masternivå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'[4]Figur 1'!$A$4:$A$42</c:f>
              <c:strCache>
                <c:ptCount val="39"/>
                <c:pt idx="0">
                  <c:v>Canada1</c:v>
                </c:pt>
                <c:pt idx="1">
                  <c:v>Japan2</c:v>
                </c:pt>
                <c:pt idx="2">
                  <c:v>Irland</c:v>
                </c:pt>
                <c:pt idx="3">
                  <c:v>Korea1</c:v>
                </c:pt>
                <c:pt idx="4">
                  <c:v>Storbritannia</c:v>
                </c:pt>
                <c:pt idx="5">
                  <c:v>Australia</c:v>
                </c:pt>
                <c:pt idx="6">
                  <c:v>Luxembourg</c:v>
                </c:pt>
                <c:pt idx="7">
                  <c:v>USA</c:v>
                </c:pt>
                <c:pt idx="8">
                  <c:v>Israel</c:v>
                </c:pt>
                <c:pt idx="9">
                  <c:v>Sverige</c:v>
                </c:pt>
                <c:pt idx="10">
                  <c:v>Norge4</c:v>
                </c:pt>
                <c:pt idx="11">
                  <c:v>Litauen</c:v>
                </c:pt>
                <c:pt idx="12">
                  <c:v>Sveits</c:v>
                </c:pt>
                <c:pt idx="13">
                  <c:v>Belgia</c:v>
                </c:pt>
                <c:pt idx="14">
                  <c:v>Island</c:v>
                </c:pt>
                <c:pt idx="15">
                  <c:v>Nederland</c:v>
                </c:pt>
                <c:pt idx="16">
                  <c:v>Danmark</c:v>
                </c:pt>
                <c:pt idx="17">
                  <c:v>Finland</c:v>
                </c:pt>
                <c:pt idx="18">
                  <c:v>Frankrike</c:v>
                </c:pt>
                <c:pt idx="19">
                  <c:v>OECD-gjennomsnitt</c:v>
                </c:pt>
                <c:pt idx="20">
                  <c:v>Estland</c:v>
                </c:pt>
                <c:pt idx="21">
                  <c:v>New Zealand</c:v>
                </c:pt>
                <c:pt idx="22">
                  <c:v>Spania</c:v>
                </c:pt>
                <c:pt idx="23">
                  <c:v>Latvia</c:v>
                </c:pt>
                <c:pt idx="24">
                  <c:v>Polen</c:v>
                </c:pt>
                <c:pt idx="25">
                  <c:v>Østerrike</c:v>
                </c:pt>
                <c:pt idx="26">
                  <c:v>Hellas</c:v>
                </c:pt>
                <c:pt idx="27">
                  <c:v>Slovenia</c:v>
                </c:pt>
                <c:pt idx="28">
                  <c:v>Tyskland</c:v>
                </c:pt>
                <c:pt idx="29">
                  <c:v>Chile3</c:v>
                </c:pt>
                <c:pt idx="30">
                  <c:v>Portugal</c:v>
                </c:pt>
                <c:pt idx="31">
                  <c:v>Ungarn</c:v>
                </c:pt>
                <c:pt idx="32">
                  <c:v>Colombia2</c:v>
                </c:pt>
                <c:pt idx="33">
                  <c:v>Slovakia</c:v>
                </c:pt>
                <c:pt idx="34">
                  <c:v>Tsjekkia</c:v>
                </c:pt>
                <c:pt idx="35">
                  <c:v>Tyrkia</c:v>
                </c:pt>
                <c:pt idx="36">
                  <c:v>Costa Rica</c:v>
                </c:pt>
                <c:pt idx="37">
                  <c:v>Italia</c:v>
                </c:pt>
                <c:pt idx="38">
                  <c:v>Mexico</c:v>
                </c:pt>
              </c:strCache>
            </c:strRef>
          </c:cat>
          <c:val>
            <c:numRef>
              <c:f>'[4]Figur 1'!$D$4:$D$42</c:f>
              <c:numCache>
                <c:formatCode>General</c:formatCode>
                <c:ptCount val="39"/>
                <c:pt idx="0">
                  <c:v>12.384006500244141</c:v>
                </c:pt>
                <c:pt idx="1">
                  <c:v>0</c:v>
                </c:pt>
                <c:pt idx="2">
                  <c:v>15.503497123718262</c:v>
                </c:pt>
                <c:pt idx="3">
                  <c:v>4.8529815673828125</c:v>
                </c:pt>
                <c:pt idx="4">
                  <c:v>14.830456733703613</c:v>
                </c:pt>
                <c:pt idx="5">
                  <c:v>8.9119043350219727</c:v>
                </c:pt>
                <c:pt idx="6">
                  <c:v>30.103427886962891</c:v>
                </c:pt>
                <c:pt idx="7">
                  <c:v>12.852256774902344</c:v>
                </c:pt>
                <c:pt idx="8">
                  <c:v>13.945778846740723</c:v>
                </c:pt>
                <c:pt idx="9">
                  <c:v>17.186883926391602</c:v>
                </c:pt>
                <c:pt idx="10">
                  <c:v>15.029709815979004</c:v>
                </c:pt>
                <c:pt idx="11">
                  <c:v>15.914790153503418</c:v>
                </c:pt>
                <c:pt idx="12">
                  <c:v>17.488495</c:v>
                </c:pt>
                <c:pt idx="13">
                  <c:v>18.353170394897461</c:v>
                </c:pt>
                <c:pt idx="14">
                  <c:v>17.489019393920898</c:v>
                </c:pt>
                <c:pt idx="15">
                  <c:v>17.200401306152344</c:v>
                </c:pt>
                <c:pt idx="16">
                  <c:v>15.429459571838379</c:v>
                </c:pt>
                <c:pt idx="17">
                  <c:v>16.173851013183594</c:v>
                </c:pt>
                <c:pt idx="18">
                  <c:v>14.827630996704102</c:v>
                </c:pt>
                <c:pt idx="19">
                  <c:v>14.339036445038055</c:v>
                </c:pt>
                <c:pt idx="20">
                  <c:v>20.776397705078125</c:v>
                </c:pt>
                <c:pt idx="21">
                  <c:v>5.9116249084472656</c:v>
                </c:pt>
                <c:pt idx="22">
                  <c:v>16.448371887207031</c:v>
                </c:pt>
                <c:pt idx="23">
                  <c:v>17.783712387084961</c:v>
                </c:pt>
                <c:pt idx="24">
                  <c:v>28.751035690307617</c:v>
                </c:pt>
                <c:pt idx="25">
                  <c:v>14.422543525695801</c:v>
                </c:pt>
                <c:pt idx="26">
                  <c:v>8.689051628112793</c:v>
                </c:pt>
                <c:pt idx="27">
                  <c:v>13.031914710998535</c:v>
                </c:pt>
                <c:pt idx="28">
                  <c:v>11.931313514709473</c:v>
                </c:pt>
                <c:pt idx="29">
                  <c:v>2.235051155090332</c:v>
                </c:pt>
                <c:pt idx="30">
                  <c:v>19.356584548950195</c:v>
                </c:pt>
                <c:pt idx="31">
                  <c:v>13.909770011901855</c:v>
                </c:pt>
                <c:pt idx="32">
                  <c:v>0</c:v>
                </c:pt>
                <c:pt idx="33">
                  <c:v>24.016830444335938</c:v>
                </c:pt>
                <c:pt idx="34">
                  <c:v>18.867227554321289</c:v>
                </c:pt>
                <c:pt idx="35">
                  <c:v>2.0637898445129395</c:v>
                </c:pt>
                <c:pt idx="36">
                  <c:v>2.9090816974639893</c:v>
                </c:pt>
                <c:pt idx="37">
                  <c:v>14.687943458557129</c:v>
                </c:pt>
                <c:pt idx="38">
                  <c:v>1.9353460073471069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1-4B2D-9220-AFD8DC4DF2F3}"/>
            </c:ext>
          </c:extLst>
        </c:ser>
        <c:ser>
          <c:idx val="3"/>
          <c:order val="3"/>
          <c:tx>
            <c:strRef>
              <c:f>'[4]Figur 1'!$E$3</c:f>
              <c:strCache>
                <c:ptCount val="1"/>
                <c:pt idx="0">
                  <c:v>Doktorgrad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'[4]Figur 1'!$A$4:$A$42</c:f>
              <c:strCache>
                <c:ptCount val="39"/>
                <c:pt idx="0">
                  <c:v>Canada1</c:v>
                </c:pt>
                <c:pt idx="1">
                  <c:v>Japan2</c:v>
                </c:pt>
                <c:pt idx="2">
                  <c:v>Irland</c:v>
                </c:pt>
                <c:pt idx="3">
                  <c:v>Korea1</c:v>
                </c:pt>
                <c:pt idx="4">
                  <c:v>Storbritannia</c:v>
                </c:pt>
                <c:pt idx="5">
                  <c:v>Australia</c:v>
                </c:pt>
                <c:pt idx="6">
                  <c:v>Luxembourg</c:v>
                </c:pt>
                <c:pt idx="7">
                  <c:v>USA</c:v>
                </c:pt>
                <c:pt idx="8">
                  <c:v>Israel</c:v>
                </c:pt>
                <c:pt idx="9">
                  <c:v>Sverige</c:v>
                </c:pt>
                <c:pt idx="10">
                  <c:v>Norge4</c:v>
                </c:pt>
                <c:pt idx="11">
                  <c:v>Litauen</c:v>
                </c:pt>
                <c:pt idx="12">
                  <c:v>Sveits</c:v>
                </c:pt>
                <c:pt idx="13">
                  <c:v>Belgia</c:v>
                </c:pt>
                <c:pt idx="14">
                  <c:v>Island</c:v>
                </c:pt>
                <c:pt idx="15">
                  <c:v>Nederland</c:v>
                </c:pt>
                <c:pt idx="16">
                  <c:v>Danmark</c:v>
                </c:pt>
                <c:pt idx="17">
                  <c:v>Finland</c:v>
                </c:pt>
                <c:pt idx="18">
                  <c:v>Frankrike</c:v>
                </c:pt>
                <c:pt idx="19">
                  <c:v>OECD-gjennomsnitt</c:v>
                </c:pt>
                <c:pt idx="20">
                  <c:v>Estland</c:v>
                </c:pt>
                <c:pt idx="21">
                  <c:v>New Zealand</c:v>
                </c:pt>
                <c:pt idx="22">
                  <c:v>Spania</c:v>
                </c:pt>
                <c:pt idx="23">
                  <c:v>Latvia</c:v>
                </c:pt>
                <c:pt idx="24">
                  <c:v>Polen</c:v>
                </c:pt>
                <c:pt idx="25">
                  <c:v>Østerrike</c:v>
                </c:pt>
                <c:pt idx="26">
                  <c:v>Hellas</c:v>
                </c:pt>
                <c:pt idx="27">
                  <c:v>Slovenia</c:v>
                </c:pt>
                <c:pt idx="28">
                  <c:v>Tyskland</c:v>
                </c:pt>
                <c:pt idx="29">
                  <c:v>Chile3</c:v>
                </c:pt>
                <c:pt idx="30">
                  <c:v>Portugal</c:v>
                </c:pt>
                <c:pt idx="31">
                  <c:v>Ungarn</c:v>
                </c:pt>
                <c:pt idx="32">
                  <c:v>Colombia2</c:v>
                </c:pt>
                <c:pt idx="33">
                  <c:v>Slovakia</c:v>
                </c:pt>
                <c:pt idx="34">
                  <c:v>Tsjekkia</c:v>
                </c:pt>
                <c:pt idx="35">
                  <c:v>Tyrkia</c:v>
                </c:pt>
                <c:pt idx="36">
                  <c:v>Costa Rica</c:v>
                </c:pt>
                <c:pt idx="37">
                  <c:v>Italia</c:v>
                </c:pt>
                <c:pt idx="38">
                  <c:v>Mexico</c:v>
                </c:pt>
              </c:strCache>
            </c:strRef>
          </c:cat>
          <c:val>
            <c:numRef>
              <c:f>'[4]Figur 1'!$E$4:$E$42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1.6305453777313232</c:v>
                </c:pt>
                <c:pt idx="3">
                  <c:v>0</c:v>
                </c:pt>
                <c:pt idx="4">
                  <c:v>1.770548939704895</c:v>
                </c:pt>
                <c:pt idx="5">
                  <c:v>1.5404489040374756</c:v>
                </c:pt>
                <c:pt idx="6">
                  <c:v>2.6666667461395264</c:v>
                </c:pt>
                <c:pt idx="7">
                  <c:v>2.090590238571167</c:v>
                </c:pt>
                <c:pt idx="8">
                  <c:v>1.3665663003921509</c:v>
                </c:pt>
                <c:pt idx="9">
                  <c:v>2.2324526309967041</c:v>
                </c:pt>
                <c:pt idx="10">
                  <c:v>1.4330654144287109</c:v>
                </c:pt>
                <c:pt idx="11">
                  <c:v>0.63873487710952759</c:v>
                </c:pt>
                <c:pt idx="12">
                  <c:v>3.3246671999999999</c:v>
                </c:pt>
                <c:pt idx="13">
                  <c:v>1.1628886461257935</c:v>
                </c:pt>
                <c:pt idx="14">
                  <c:v>1.2189579010009766</c:v>
                </c:pt>
                <c:pt idx="15">
                  <c:v>1.2003582715988159</c:v>
                </c:pt>
                <c:pt idx="16">
                  <c:v>1.6369340419769287</c:v>
                </c:pt>
                <c:pt idx="17">
                  <c:v>1.3537584543228149</c:v>
                </c:pt>
                <c:pt idx="18">
                  <c:v>1.1415435075759888</c:v>
                </c:pt>
                <c:pt idx="19">
                  <c:v>1.2614122942857944</c:v>
                </c:pt>
                <c:pt idx="20">
                  <c:v>0.76985800266265869</c:v>
                </c:pt>
                <c:pt idx="21">
                  <c:v>1.1336849927902222</c:v>
                </c:pt>
                <c:pt idx="22">
                  <c:v>0.91215133666992188</c:v>
                </c:pt>
                <c:pt idx="23">
                  <c:v>0.51539212465286255</c:v>
                </c:pt>
                <c:pt idx="24">
                  <c:v>0.88432073593139648</c:v>
                </c:pt>
                <c:pt idx="25">
                  <c:v>1.2299604415893555</c:v>
                </c:pt>
                <c:pt idx="26">
                  <c:v>0.83577179908752441</c:v>
                </c:pt>
                <c:pt idx="27">
                  <c:v>2.7482268810272217</c:v>
                </c:pt>
                <c:pt idx="28">
                  <c:v>1.9325705766677856</c:v>
                </c:pt>
                <c:pt idx="29">
                  <c:v>0.25593909621238708</c:v>
                </c:pt>
                <c:pt idx="30">
                  <c:v>0.7109832763671875</c:v>
                </c:pt>
                <c:pt idx="31">
                  <c:v>0.53261059522628784</c:v>
                </c:pt>
                <c:pt idx="32">
                  <c:v>0</c:v>
                </c:pt>
                <c:pt idx="33">
                  <c:v>0.74641400575637817</c:v>
                </c:pt>
                <c:pt idx="34">
                  <c:v>0.7990683913230896</c:v>
                </c:pt>
                <c:pt idx="35">
                  <c:v>0.48311445116996765</c:v>
                </c:pt>
                <c:pt idx="36">
                  <c:v>0</c:v>
                </c:pt>
                <c:pt idx="37">
                  <c:v>0.61343669891357422</c:v>
                </c:pt>
                <c:pt idx="38">
                  <c:v>0.11437485367059708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1-4B2D-9220-AFD8DC4D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9729103"/>
        <c:axId val="899740143"/>
      </c:barChart>
      <c:catAx>
        <c:axId val="899729103"/>
        <c:scaling>
          <c:orientation val="minMax"/>
        </c:scaling>
        <c:delete val="0"/>
        <c:axPos val="b"/>
        <c:majorGridlines>
          <c:spPr>
            <a:ln w="12700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99740143"/>
        <c:crosses val="autoZero"/>
        <c:auto val="1"/>
        <c:lblAlgn val="ctr"/>
        <c:lblOffset val="100"/>
        <c:noMultiLvlLbl val="0"/>
      </c:catAx>
      <c:valAx>
        <c:axId val="899740143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Andel (%)</a:t>
                </a:r>
              </a:p>
            </c:rich>
          </c:tx>
          <c:layout>
            <c:manualLayout>
              <c:xMode val="edge"/>
              <c:yMode val="edge"/>
              <c:x val="8.8261253309796991E-3"/>
              <c:y val="1.57418339236521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9972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188246683219341"/>
          <c:y val="0.15156633510698805"/>
          <c:w val="0.44961397377647599"/>
          <c:h val="0.14178671486288935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9047619047619"/>
          <c:y val="0.14099031738679721"/>
          <c:w val="0.81309523809523809"/>
          <c:h val="0.69748075608196036"/>
        </c:manualLayout>
      </c:layout>
      <c:areaChart>
        <c:grouping val="stacked"/>
        <c:varyColors val="0"/>
        <c:ser>
          <c:idx val="1"/>
          <c:order val="1"/>
          <c:tx>
            <c:strRef>
              <c:f>'[5]Data figur 3.4a'!$C$3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cat>
            <c:strRef>
              <c:f>'[5]Data figur 3.4a'!$A$4:$A$47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'[5]Data figur 3.4a'!$C$4:$C$47</c:f>
              <c:numCache>
                <c:formatCode>General</c:formatCode>
                <c:ptCount val="44"/>
                <c:pt idx="0">
                  <c:v>168</c:v>
                </c:pt>
                <c:pt idx="1">
                  <c:v>158</c:v>
                </c:pt>
                <c:pt idx="2">
                  <c:v>175</c:v>
                </c:pt>
                <c:pt idx="3">
                  <c:v>181</c:v>
                </c:pt>
                <c:pt idx="4">
                  <c:v>199</c:v>
                </c:pt>
                <c:pt idx="5">
                  <c:v>185</c:v>
                </c:pt>
                <c:pt idx="6">
                  <c:v>203</c:v>
                </c:pt>
                <c:pt idx="7">
                  <c:v>207</c:v>
                </c:pt>
                <c:pt idx="8">
                  <c:v>241</c:v>
                </c:pt>
                <c:pt idx="9">
                  <c:v>280</c:v>
                </c:pt>
                <c:pt idx="10">
                  <c:v>328</c:v>
                </c:pt>
                <c:pt idx="11">
                  <c:v>312</c:v>
                </c:pt>
                <c:pt idx="12">
                  <c:v>345</c:v>
                </c:pt>
                <c:pt idx="13">
                  <c:v>366</c:v>
                </c:pt>
                <c:pt idx="14">
                  <c:v>397</c:v>
                </c:pt>
                <c:pt idx="15">
                  <c:v>414</c:v>
                </c:pt>
                <c:pt idx="16">
                  <c:v>397</c:v>
                </c:pt>
                <c:pt idx="17">
                  <c:v>426</c:v>
                </c:pt>
                <c:pt idx="18">
                  <c:v>469</c:v>
                </c:pt>
                <c:pt idx="19">
                  <c:v>431</c:v>
                </c:pt>
                <c:pt idx="20">
                  <c:v>421</c:v>
                </c:pt>
                <c:pt idx="21">
                  <c:v>452</c:v>
                </c:pt>
                <c:pt idx="22">
                  <c:v>444</c:v>
                </c:pt>
                <c:pt idx="23">
                  <c:v>443</c:v>
                </c:pt>
                <c:pt idx="24">
                  <c:v>475</c:v>
                </c:pt>
                <c:pt idx="25">
                  <c:v>512</c:v>
                </c:pt>
                <c:pt idx="26">
                  <c:v>558</c:v>
                </c:pt>
                <c:pt idx="27">
                  <c:v>571</c:v>
                </c:pt>
                <c:pt idx="28">
                  <c:v>685</c:v>
                </c:pt>
                <c:pt idx="29">
                  <c:v>630</c:v>
                </c:pt>
                <c:pt idx="30">
                  <c:v>640</c:v>
                </c:pt>
                <c:pt idx="31">
                  <c:v>719</c:v>
                </c:pt>
                <c:pt idx="32">
                  <c:v>739</c:v>
                </c:pt>
                <c:pt idx="33">
                  <c:v>804</c:v>
                </c:pt>
                <c:pt idx="34">
                  <c:v>718</c:v>
                </c:pt>
                <c:pt idx="35">
                  <c:v>680</c:v>
                </c:pt>
                <c:pt idx="36">
                  <c:v>737</c:v>
                </c:pt>
                <c:pt idx="37">
                  <c:v>743</c:v>
                </c:pt>
                <c:pt idx="38">
                  <c:v>782</c:v>
                </c:pt>
                <c:pt idx="39">
                  <c:v>793</c:v>
                </c:pt>
                <c:pt idx="40">
                  <c:v>808</c:v>
                </c:pt>
                <c:pt idx="41">
                  <c:v>781</c:v>
                </c:pt>
                <c:pt idx="42">
                  <c:v>754</c:v>
                </c:pt>
                <c:pt idx="43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8-45DC-9325-6C8014EF1E5C}"/>
            </c:ext>
          </c:extLst>
        </c:ser>
        <c:ser>
          <c:idx val="0"/>
          <c:order val="0"/>
          <c:tx>
            <c:strRef>
              <c:f>'[5]Data figur 3.4a'!$B$3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'[5]Data figur 3.4a'!$A$4:$A$47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'[5]Data figur 3.4a'!$B$4:$B$47</c:f>
              <c:numCache>
                <c:formatCode>General</c:formatCode>
                <c:ptCount val="44"/>
                <c:pt idx="0">
                  <c:v>19</c:v>
                </c:pt>
                <c:pt idx="1">
                  <c:v>15</c:v>
                </c:pt>
                <c:pt idx="2">
                  <c:v>20</c:v>
                </c:pt>
                <c:pt idx="3">
                  <c:v>26</c:v>
                </c:pt>
                <c:pt idx="4">
                  <c:v>25</c:v>
                </c:pt>
                <c:pt idx="5">
                  <c:v>35</c:v>
                </c:pt>
                <c:pt idx="6">
                  <c:v>49</c:v>
                </c:pt>
                <c:pt idx="7">
                  <c:v>46</c:v>
                </c:pt>
                <c:pt idx="8">
                  <c:v>56</c:v>
                </c:pt>
                <c:pt idx="9">
                  <c:v>58</c:v>
                </c:pt>
                <c:pt idx="10">
                  <c:v>65</c:v>
                </c:pt>
                <c:pt idx="11">
                  <c:v>103</c:v>
                </c:pt>
                <c:pt idx="12">
                  <c:v>94</c:v>
                </c:pt>
                <c:pt idx="13">
                  <c:v>125</c:v>
                </c:pt>
                <c:pt idx="14">
                  <c:v>154</c:v>
                </c:pt>
                <c:pt idx="15">
                  <c:v>188</c:v>
                </c:pt>
                <c:pt idx="16">
                  <c:v>205</c:v>
                </c:pt>
                <c:pt idx="17">
                  <c:v>199</c:v>
                </c:pt>
                <c:pt idx="18">
                  <c:v>216</c:v>
                </c:pt>
                <c:pt idx="19">
                  <c:v>264</c:v>
                </c:pt>
                <c:pt idx="20">
                  <c:v>226</c:v>
                </c:pt>
                <c:pt idx="21">
                  <c:v>225</c:v>
                </c:pt>
                <c:pt idx="22">
                  <c:v>295</c:v>
                </c:pt>
                <c:pt idx="23">
                  <c:v>280</c:v>
                </c:pt>
                <c:pt idx="24">
                  <c:v>307</c:v>
                </c:pt>
                <c:pt idx="25">
                  <c:v>343</c:v>
                </c:pt>
                <c:pt idx="26">
                  <c:v>347</c:v>
                </c:pt>
                <c:pt idx="27">
                  <c:v>459</c:v>
                </c:pt>
                <c:pt idx="28">
                  <c:v>560</c:v>
                </c:pt>
                <c:pt idx="29">
                  <c:v>518</c:v>
                </c:pt>
                <c:pt idx="30">
                  <c:v>545</c:v>
                </c:pt>
                <c:pt idx="31">
                  <c:v>610</c:v>
                </c:pt>
                <c:pt idx="32">
                  <c:v>722</c:v>
                </c:pt>
                <c:pt idx="33">
                  <c:v>720</c:v>
                </c:pt>
                <c:pt idx="34">
                  <c:v>730</c:v>
                </c:pt>
                <c:pt idx="35">
                  <c:v>756</c:v>
                </c:pt>
                <c:pt idx="36">
                  <c:v>673</c:v>
                </c:pt>
                <c:pt idx="37">
                  <c:v>750</c:v>
                </c:pt>
                <c:pt idx="38">
                  <c:v>782</c:v>
                </c:pt>
                <c:pt idx="39">
                  <c:v>790</c:v>
                </c:pt>
                <c:pt idx="40">
                  <c:v>826</c:v>
                </c:pt>
                <c:pt idx="41">
                  <c:v>820</c:v>
                </c:pt>
                <c:pt idx="42">
                  <c:v>808</c:v>
                </c:pt>
                <c:pt idx="43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8-45DC-9325-6C8014EF1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0465024"/>
        <c:axId val="1629575280"/>
        <c:extLst>
          <c:ext xmlns:c15="http://schemas.microsoft.com/office/drawing/2012/chart" uri="{02D57815-91ED-43cb-92C2-25804820EDAC}">
            <c15:filteredArea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'[5]Data figur 3.4a'!$D$3</c15:sqref>
                        </c15:formulaRef>
                      </c:ext>
                    </c:extLst>
                    <c:strCache>
                      <c:ptCount val="1"/>
                      <c:pt idx="0">
                        <c:v>Totalt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'[5]Data figur 3.4a'!$A$4:$A$47</c15:sqref>
                        </c15:formulaRef>
                      </c:ext>
                    </c:extLst>
                    <c:strCache>
                      <c:ptCount val="44"/>
                      <c:pt idx="0">
                        <c:v>1980</c:v>
                      </c:pt>
                      <c:pt idx="5">
                        <c:v>1985</c:v>
                      </c:pt>
                      <c:pt idx="10">
                        <c:v>1990</c:v>
                      </c:pt>
                      <c:pt idx="15">
                        <c:v>1995</c:v>
                      </c:pt>
                      <c:pt idx="20">
                        <c:v>2000</c:v>
                      </c:pt>
                      <c:pt idx="25">
                        <c:v>2005</c:v>
                      </c:pt>
                      <c:pt idx="30">
                        <c:v>2010</c:v>
                      </c:pt>
                      <c:pt idx="35">
                        <c:v>2015</c:v>
                      </c:pt>
                      <c:pt idx="40">
                        <c:v>2020</c:v>
                      </c:pt>
                      <c:pt idx="4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'[5]Data figur 3.4a'!$D$4:$D$37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187</c:v>
                      </c:pt>
                      <c:pt idx="1">
                        <c:v>173</c:v>
                      </c:pt>
                      <c:pt idx="2">
                        <c:v>195</c:v>
                      </c:pt>
                      <c:pt idx="3">
                        <c:v>207</c:v>
                      </c:pt>
                      <c:pt idx="4">
                        <c:v>224</c:v>
                      </c:pt>
                      <c:pt idx="5">
                        <c:v>220</c:v>
                      </c:pt>
                      <c:pt idx="6">
                        <c:v>252</c:v>
                      </c:pt>
                      <c:pt idx="7">
                        <c:v>253</c:v>
                      </c:pt>
                      <c:pt idx="8">
                        <c:v>297</c:v>
                      </c:pt>
                      <c:pt idx="9">
                        <c:v>338</c:v>
                      </c:pt>
                      <c:pt idx="10">
                        <c:v>393</c:v>
                      </c:pt>
                      <c:pt idx="11">
                        <c:v>415</c:v>
                      </c:pt>
                      <c:pt idx="12">
                        <c:v>439</c:v>
                      </c:pt>
                      <c:pt idx="13">
                        <c:v>491</c:v>
                      </c:pt>
                      <c:pt idx="14">
                        <c:v>551</c:v>
                      </c:pt>
                      <c:pt idx="15">
                        <c:v>602</c:v>
                      </c:pt>
                      <c:pt idx="16">
                        <c:v>602</c:v>
                      </c:pt>
                      <c:pt idx="17">
                        <c:v>625</c:v>
                      </c:pt>
                      <c:pt idx="18">
                        <c:v>685</c:v>
                      </c:pt>
                      <c:pt idx="19">
                        <c:v>695</c:v>
                      </c:pt>
                      <c:pt idx="20">
                        <c:v>647</c:v>
                      </c:pt>
                      <c:pt idx="21">
                        <c:v>677</c:v>
                      </c:pt>
                      <c:pt idx="22">
                        <c:v>739</c:v>
                      </c:pt>
                      <c:pt idx="23">
                        <c:v>723</c:v>
                      </c:pt>
                      <c:pt idx="24">
                        <c:v>782</c:v>
                      </c:pt>
                      <c:pt idx="25">
                        <c:v>855</c:v>
                      </c:pt>
                      <c:pt idx="26">
                        <c:v>905</c:v>
                      </c:pt>
                      <c:pt idx="27">
                        <c:v>1030</c:v>
                      </c:pt>
                      <c:pt idx="28">
                        <c:v>1245</c:v>
                      </c:pt>
                      <c:pt idx="29">
                        <c:v>1148</c:v>
                      </c:pt>
                      <c:pt idx="30">
                        <c:v>1185</c:v>
                      </c:pt>
                      <c:pt idx="31">
                        <c:v>1329</c:v>
                      </c:pt>
                      <c:pt idx="32">
                        <c:v>1461</c:v>
                      </c:pt>
                      <c:pt idx="33">
                        <c:v>1524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F18-45DC-9325-6C8014EF1E5C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'[5]Data figur 3.4a'!$F$3</c15:sqref>
                        </c15:formulaRef>
                      </c:ext>
                    </c:extLst>
                    <c:strCache>
                      <c:ptCount val="1"/>
                      <c:pt idx="0">
                        <c:v>Andel menn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'[5]Data figur 3.4a'!$A$4:$A$47</c15:sqref>
                        </c15:formulaRef>
                      </c:ext>
                    </c:extLst>
                    <c:strCache>
                      <c:ptCount val="44"/>
                      <c:pt idx="0">
                        <c:v>1980</c:v>
                      </c:pt>
                      <c:pt idx="5">
                        <c:v>1985</c:v>
                      </c:pt>
                      <c:pt idx="10">
                        <c:v>1990</c:v>
                      </c:pt>
                      <c:pt idx="15">
                        <c:v>1995</c:v>
                      </c:pt>
                      <c:pt idx="20">
                        <c:v>2000</c:v>
                      </c:pt>
                      <c:pt idx="25">
                        <c:v>2005</c:v>
                      </c:pt>
                      <c:pt idx="30">
                        <c:v>2010</c:v>
                      </c:pt>
                      <c:pt idx="35">
                        <c:v>2015</c:v>
                      </c:pt>
                      <c:pt idx="40">
                        <c:v>2020</c:v>
                      </c:pt>
                      <c:pt idx="43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'[5]Data figur 3.4a'!$F$4:$F$37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0.89839572192513373</c:v>
                      </c:pt>
                      <c:pt idx="1">
                        <c:v>0.91329479768786126</c:v>
                      </c:pt>
                      <c:pt idx="2">
                        <c:v>0.89743589743589747</c:v>
                      </c:pt>
                      <c:pt idx="3">
                        <c:v>0.87439613526570048</c:v>
                      </c:pt>
                      <c:pt idx="4">
                        <c:v>0.8883928571428571</c:v>
                      </c:pt>
                      <c:pt idx="5">
                        <c:v>0.84090909090909094</c:v>
                      </c:pt>
                      <c:pt idx="6">
                        <c:v>0.80555555555555558</c:v>
                      </c:pt>
                      <c:pt idx="7">
                        <c:v>0.81818181818181823</c:v>
                      </c:pt>
                      <c:pt idx="8">
                        <c:v>0.81144781144781142</c:v>
                      </c:pt>
                      <c:pt idx="9">
                        <c:v>0.82840236686390534</c:v>
                      </c:pt>
                      <c:pt idx="10">
                        <c:v>0.83460559796437661</c:v>
                      </c:pt>
                      <c:pt idx="11">
                        <c:v>0.75180722891566265</c:v>
                      </c:pt>
                      <c:pt idx="12">
                        <c:v>0.78587699316628701</c:v>
                      </c:pt>
                      <c:pt idx="13">
                        <c:v>0.74541751527494904</c:v>
                      </c:pt>
                      <c:pt idx="14">
                        <c:v>0.72050816696914699</c:v>
                      </c:pt>
                      <c:pt idx="15">
                        <c:v>0.68770764119601324</c:v>
                      </c:pt>
                      <c:pt idx="16">
                        <c:v>0.65946843853820603</c:v>
                      </c:pt>
                      <c:pt idx="17">
                        <c:v>0.68159999999999998</c:v>
                      </c:pt>
                      <c:pt idx="18">
                        <c:v>0.68467153284671534</c:v>
                      </c:pt>
                      <c:pt idx="19">
                        <c:v>0.62014388489208638</c:v>
                      </c:pt>
                      <c:pt idx="20">
                        <c:v>0.65069551777434309</c:v>
                      </c:pt>
                      <c:pt idx="21">
                        <c:v>0.66765140324963068</c:v>
                      </c:pt>
                      <c:pt idx="22">
                        <c:v>0.60081190798376183</c:v>
                      </c:pt>
                      <c:pt idx="23">
                        <c:v>0.61272475795297376</c:v>
                      </c:pt>
                      <c:pt idx="24">
                        <c:v>0.60741687979539638</c:v>
                      </c:pt>
                      <c:pt idx="25">
                        <c:v>0.59883040935672516</c:v>
                      </c:pt>
                      <c:pt idx="26">
                        <c:v>0.61657458563535916</c:v>
                      </c:pt>
                      <c:pt idx="27">
                        <c:v>0.55436893203883497</c:v>
                      </c:pt>
                      <c:pt idx="28">
                        <c:v>0.55020080321285136</c:v>
                      </c:pt>
                      <c:pt idx="29">
                        <c:v>0.54878048780487809</c:v>
                      </c:pt>
                      <c:pt idx="30">
                        <c:v>0.54008438818565396</c:v>
                      </c:pt>
                      <c:pt idx="31">
                        <c:v>0.5410082768999247</c:v>
                      </c:pt>
                      <c:pt idx="32">
                        <c:v>0.50581793292265576</c:v>
                      </c:pt>
                      <c:pt idx="33">
                        <c:v>0.52755905511811019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18-45DC-9325-6C8014EF1E5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3"/>
          <c:tx>
            <c:strRef>
              <c:f>'[5]Data figur 3.4a'!$E$3</c:f>
              <c:strCache>
                <c:ptCount val="1"/>
                <c:pt idx="0">
                  <c:v>Andel kvinner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'[5]Data figur 3.4a'!$A$4:$A$39</c:f>
              <c:strCache>
                <c:ptCount val="36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</c:strCache>
              <c:extLst xmlns:c15="http://schemas.microsoft.com/office/drawing/2012/chart"/>
            </c:strRef>
          </c:cat>
          <c:val>
            <c:numRef>
              <c:f>'[5]Data figur 3.4a'!$E$4:$E$47</c:f>
              <c:numCache>
                <c:formatCode>General</c:formatCode>
                <c:ptCount val="44"/>
                <c:pt idx="0">
                  <c:v>0.10160427807486631</c:v>
                </c:pt>
                <c:pt idx="1">
                  <c:v>8.6705202312138727E-2</c:v>
                </c:pt>
                <c:pt idx="2">
                  <c:v>0.10256410256410256</c:v>
                </c:pt>
                <c:pt idx="3">
                  <c:v>0.12560386473429952</c:v>
                </c:pt>
                <c:pt idx="4">
                  <c:v>0.11160714285714286</c:v>
                </c:pt>
                <c:pt idx="5">
                  <c:v>0.15909090909090909</c:v>
                </c:pt>
                <c:pt idx="6">
                  <c:v>0.19444444444444445</c:v>
                </c:pt>
                <c:pt idx="7">
                  <c:v>0.18181818181818182</c:v>
                </c:pt>
                <c:pt idx="8">
                  <c:v>0.18855218855218855</c:v>
                </c:pt>
                <c:pt idx="9">
                  <c:v>0.17159763313609466</c:v>
                </c:pt>
                <c:pt idx="10">
                  <c:v>0.16539440203562342</c:v>
                </c:pt>
                <c:pt idx="11">
                  <c:v>0.24819277108433735</c:v>
                </c:pt>
                <c:pt idx="12">
                  <c:v>0.21412300683371299</c:v>
                </c:pt>
                <c:pt idx="13">
                  <c:v>0.25458248472505091</c:v>
                </c:pt>
                <c:pt idx="14">
                  <c:v>0.27949183303085301</c:v>
                </c:pt>
                <c:pt idx="15">
                  <c:v>0.3122923588039867</c:v>
                </c:pt>
                <c:pt idx="16">
                  <c:v>0.34053156146179403</c:v>
                </c:pt>
                <c:pt idx="17">
                  <c:v>0.31840000000000002</c:v>
                </c:pt>
                <c:pt idx="18">
                  <c:v>0.31532846715328466</c:v>
                </c:pt>
                <c:pt idx="19">
                  <c:v>0.37985611510791367</c:v>
                </c:pt>
                <c:pt idx="20">
                  <c:v>0.34930448222565685</c:v>
                </c:pt>
                <c:pt idx="21">
                  <c:v>0.33234859675036926</c:v>
                </c:pt>
                <c:pt idx="22">
                  <c:v>0.39918809201623817</c:v>
                </c:pt>
                <c:pt idx="23">
                  <c:v>0.38727524204702629</c:v>
                </c:pt>
                <c:pt idx="24">
                  <c:v>0.39258312020460356</c:v>
                </c:pt>
                <c:pt idx="25">
                  <c:v>0.40116959064327484</c:v>
                </c:pt>
                <c:pt idx="26">
                  <c:v>0.38342541436464089</c:v>
                </c:pt>
                <c:pt idx="27">
                  <c:v>0.44563106796116503</c:v>
                </c:pt>
                <c:pt idx="28">
                  <c:v>0.44979919678714858</c:v>
                </c:pt>
                <c:pt idx="29">
                  <c:v>0.45121951219512196</c:v>
                </c:pt>
                <c:pt idx="30">
                  <c:v>0.45991561181434598</c:v>
                </c:pt>
                <c:pt idx="31">
                  <c:v>0.45899172310007524</c:v>
                </c:pt>
                <c:pt idx="32">
                  <c:v>0.4941820670773443</c:v>
                </c:pt>
                <c:pt idx="33">
                  <c:v>0.47244094488188976</c:v>
                </c:pt>
                <c:pt idx="34">
                  <c:v>0.5041436464088398</c:v>
                </c:pt>
                <c:pt idx="35">
                  <c:v>0.52646239554317553</c:v>
                </c:pt>
                <c:pt idx="36">
                  <c:v>0.47730496453900711</c:v>
                </c:pt>
                <c:pt idx="37">
                  <c:v>0.50234427327528464</c:v>
                </c:pt>
                <c:pt idx="38">
                  <c:v>0.5</c:v>
                </c:pt>
                <c:pt idx="39">
                  <c:v>0.4990524320909665</c:v>
                </c:pt>
                <c:pt idx="40">
                  <c:v>0.50550795593635256</c:v>
                </c:pt>
                <c:pt idx="41">
                  <c:v>0.51217988757026855</c:v>
                </c:pt>
                <c:pt idx="42">
                  <c:v>0.51728553137003841</c:v>
                </c:pt>
                <c:pt idx="43">
                  <c:v>0.53784119106699757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F18-45DC-9325-6C8014EF1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566904"/>
        <c:axId val="685588552"/>
      </c:lineChart>
      <c:catAx>
        <c:axId val="16304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29575280"/>
        <c:crosses val="autoZero"/>
        <c:auto val="0"/>
        <c:lblAlgn val="ctr"/>
        <c:lblOffset val="100"/>
        <c:noMultiLvlLbl val="0"/>
      </c:catAx>
      <c:valAx>
        <c:axId val="1629575280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5.4761904761904762E-2"/>
              <c:y val="3.92159803553967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30465024"/>
        <c:crosses val="autoZero"/>
        <c:crossBetween val="between"/>
      </c:valAx>
      <c:valAx>
        <c:axId val="685588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5566904"/>
        <c:crosses val="max"/>
        <c:crossBetween val="between"/>
      </c:valAx>
      <c:catAx>
        <c:axId val="685566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5588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10572558596357E-2"/>
          <c:y val="4.9217002237136466E-2"/>
          <c:w val="0.89283253258301709"/>
          <c:h val="0.7016843699906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'F3.1b'!$F$4</c:f>
              <c:strCache>
                <c:ptCount val="1"/>
                <c:pt idx="0">
                  <c:v>Forskere/faglig 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'F3.1b'!$A$5:$A$57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'F3.1b'!$F$5:$F$57</c:f>
              <c:numCache>
                <c:formatCode>General</c:formatCode>
                <c:ptCount val="53"/>
                <c:pt idx="0">
                  <c:v>1787</c:v>
                </c:pt>
                <c:pt idx="2">
                  <c:v>2147</c:v>
                </c:pt>
                <c:pt idx="4">
                  <c:v>2310</c:v>
                </c:pt>
                <c:pt idx="7">
                  <c:v>2600</c:v>
                </c:pt>
                <c:pt idx="9">
                  <c:v>2816</c:v>
                </c:pt>
                <c:pt idx="11">
                  <c:v>2899</c:v>
                </c:pt>
                <c:pt idx="13">
                  <c:v>2985</c:v>
                </c:pt>
                <c:pt idx="15">
                  <c:v>3167</c:v>
                </c:pt>
                <c:pt idx="17">
                  <c:v>3274</c:v>
                </c:pt>
                <c:pt idx="19">
                  <c:v>3669</c:v>
                </c:pt>
                <c:pt idx="21">
                  <c:v>4154</c:v>
                </c:pt>
                <c:pt idx="23">
                  <c:v>4737</c:v>
                </c:pt>
                <c:pt idx="25">
                  <c:v>4993</c:v>
                </c:pt>
                <c:pt idx="27">
                  <c:v>5091</c:v>
                </c:pt>
                <c:pt idx="29">
                  <c:v>5521</c:v>
                </c:pt>
                <c:pt idx="31">
                  <c:v>5670</c:v>
                </c:pt>
                <c:pt idx="33">
                  <c:v>6251</c:v>
                </c:pt>
                <c:pt idx="34">
                  <c:v>6800</c:v>
                </c:pt>
                <c:pt idx="35">
                  <c:v>7511</c:v>
                </c:pt>
                <c:pt idx="36">
                  <c:v>7870</c:v>
                </c:pt>
                <c:pt idx="37">
                  <c:v>8474</c:v>
                </c:pt>
                <c:pt idx="38">
                  <c:v>8770</c:v>
                </c:pt>
                <c:pt idx="39">
                  <c:v>9162</c:v>
                </c:pt>
                <c:pt idx="40">
                  <c:v>9468</c:v>
                </c:pt>
                <c:pt idx="41" formatCode="0">
                  <c:v>9760</c:v>
                </c:pt>
                <c:pt idx="42" formatCode="0">
                  <c:v>9855</c:v>
                </c:pt>
                <c:pt idx="43" formatCode="0">
                  <c:v>10054</c:v>
                </c:pt>
                <c:pt idx="44" formatCode="0">
                  <c:v>10296</c:v>
                </c:pt>
                <c:pt idx="45" formatCode="0">
                  <c:v>10976</c:v>
                </c:pt>
                <c:pt idx="46" formatCode="0">
                  <c:v>11795</c:v>
                </c:pt>
                <c:pt idx="47" formatCode="0">
                  <c:v>12538</c:v>
                </c:pt>
                <c:pt idx="48" formatCode="0">
                  <c:v>13050.596799999999</c:v>
                </c:pt>
                <c:pt idx="49" formatCode="0">
                  <c:v>13836</c:v>
                </c:pt>
                <c:pt idx="50" formatCode="0">
                  <c:v>13235</c:v>
                </c:pt>
                <c:pt idx="51" formatCode="0">
                  <c:v>14110</c:v>
                </c:pt>
                <c:pt idx="52" formatCode="0">
                  <c:v>14611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5-4EE7-85A9-C8F9508728ED}"/>
            </c:ext>
          </c:extLst>
        </c:ser>
        <c:ser>
          <c:idx val="1"/>
          <c:order val="1"/>
          <c:tx>
            <c:strRef>
              <c:f>'F3.1b'!$G$4</c:f>
              <c:strCache>
                <c:ptCount val="1"/>
                <c:pt idx="0">
                  <c:v>Teknisk-administrativt personale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'F3.1b'!$A$5:$A$57</c:f>
              <c:strCach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strCache>
            </c:strRef>
          </c:cat>
          <c:val>
            <c:numRef>
              <c:f>'F3.1b'!$G$5:$G$57</c:f>
              <c:numCache>
                <c:formatCode>General</c:formatCode>
                <c:ptCount val="53"/>
                <c:pt idx="0">
                  <c:v>1183</c:v>
                </c:pt>
                <c:pt idx="2">
                  <c:v>1453</c:v>
                </c:pt>
                <c:pt idx="4">
                  <c:v>1682</c:v>
                </c:pt>
                <c:pt idx="7">
                  <c:v>1924</c:v>
                </c:pt>
                <c:pt idx="9">
                  <c:v>1966</c:v>
                </c:pt>
                <c:pt idx="11">
                  <c:v>2040</c:v>
                </c:pt>
                <c:pt idx="13">
                  <c:v>1993</c:v>
                </c:pt>
                <c:pt idx="15">
                  <c:v>2087</c:v>
                </c:pt>
                <c:pt idx="17">
                  <c:v>2060</c:v>
                </c:pt>
                <c:pt idx="19">
                  <c:v>2115</c:v>
                </c:pt>
                <c:pt idx="21">
                  <c:v>1819</c:v>
                </c:pt>
                <c:pt idx="23">
                  <c:v>1921</c:v>
                </c:pt>
                <c:pt idx="25">
                  <c:v>1962</c:v>
                </c:pt>
                <c:pt idx="27">
                  <c:v>1971</c:v>
                </c:pt>
                <c:pt idx="29">
                  <c:v>1792</c:v>
                </c:pt>
                <c:pt idx="31">
                  <c:v>1814</c:v>
                </c:pt>
                <c:pt idx="33">
                  <c:v>1667</c:v>
                </c:pt>
                <c:pt idx="34">
                  <c:v>1700</c:v>
                </c:pt>
                <c:pt idx="35">
                  <c:v>1909</c:v>
                </c:pt>
                <c:pt idx="36">
                  <c:v>2000</c:v>
                </c:pt>
                <c:pt idx="37">
                  <c:v>2537</c:v>
                </c:pt>
                <c:pt idx="38">
                  <c:v>2571</c:v>
                </c:pt>
                <c:pt idx="39">
                  <c:v>2493</c:v>
                </c:pt>
                <c:pt idx="40">
                  <c:v>2500</c:v>
                </c:pt>
                <c:pt idx="41" formatCode="0">
                  <c:v>2522</c:v>
                </c:pt>
                <c:pt idx="42" formatCode="0">
                  <c:v>2558</c:v>
                </c:pt>
                <c:pt idx="43" formatCode="0">
                  <c:v>2660</c:v>
                </c:pt>
                <c:pt idx="44" formatCode="0">
                  <c:v>2714</c:v>
                </c:pt>
                <c:pt idx="45" formatCode="0">
                  <c:v>2976</c:v>
                </c:pt>
                <c:pt idx="46" formatCode="0">
                  <c:v>3142</c:v>
                </c:pt>
                <c:pt idx="47" formatCode="0">
                  <c:v>3137</c:v>
                </c:pt>
                <c:pt idx="48" formatCode="0">
                  <c:v>3186.8032000000021</c:v>
                </c:pt>
                <c:pt idx="49" formatCode="0">
                  <c:v>3121</c:v>
                </c:pt>
                <c:pt idx="50" formatCode="0">
                  <c:v>2891</c:v>
                </c:pt>
                <c:pt idx="51" formatCode="0">
                  <c:v>3332</c:v>
                </c:pt>
                <c:pt idx="52" formatCode="0">
                  <c:v>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5-4EE7-85A9-C8F95087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40175023"/>
        <c:axId val="1805401071"/>
      </c:barChart>
      <c:catAx>
        <c:axId val="174017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05401071"/>
        <c:crosses val="autoZero"/>
        <c:auto val="1"/>
        <c:lblAlgn val="ctr"/>
        <c:lblOffset val="100"/>
        <c:noMultiLvlLbl val="0"/>
      </c:catAx>
      <c:valAx>
        <c:axId val="1805401071"/>
        <c:scaling>
          <c:orientation val="minMax"/>
          <c:max val="2500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1740175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'[5]Data figur 3.4b'!$B$2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522A8E-A108-439F-A6F0-1724CDEB447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0FE-4F89-B223-0190E660E43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BE649D-B6BB-4AF7-8341-871534C5AA5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0FE-4F89-B223-0190E660E43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16F8010-5E2D-45A5-B188-045B0C2685F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0FE-4F89-B223-0190E660E43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3501654-4DEB-4492-AFB4-0C93B71ED41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0FE-4F89-B223-0190E660E43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8BD6137-3304-4257-8139-13F02C4EAD5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0FE-4F89-B223-0190E660E43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C5F5EED-DA35-4D66-8ED9-EDDF38803E1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0FE-4F89-B223-0190E660E4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'[5]Data figur 3.4b'!$A$3:$A$8</c:f>
              <c:strCache>
                <c:ptCount val="6"/>
                <c:pt idx="0">
                  <c:v>Landbruksfag og veterinærmedisin</c:v>
                </c:pt>
                <c:pt idx="1">
                  <c:v>Humaniora og kunstfag</c:v>
                </c:pt>
                <c:pt idx="2">
                  <c:v>Matematikk og naturvitenskap</c:v>
                </c:pt>
                <c:pt idx="3">
                  <c:v>Teknologi</c:v>
                </c:pt>
                <c:pt idx="4">
                  <c:v>Samfunnsvitenskap</c:v>
                </c:pt>
                <c:pt idx="5">
                  <c:v>Medisin og helsefag</c:v>
                </c:pt>
              </c:strCache>
            </c:strRef>
          </c:cat>
          <c:val>
            <c:numRef>
              <c:f>'[5]Data figur 3.4b'!$B$3:$B$8</c:f>
              <c:numCache>
                <c:formatCode>General</c:formatCode>
                <c:ptCount val="6"/>
                <c:pt idx="0">
                  <c:v>28</c:v>
                </c:pt>
                <c:pt idx="1">
                  <c:v>82</c:v>
                </c:pt>
                <c:pt idx="2">
                  <c:v>139</c:v>
                </c:pt>
                <c:pt idx="3">
                  <c:v>96</c:v>
                </c:pt>
                <c:pt idx="4">
                  <c:v>205</c:v>
                </c:pt>
                <c:pt idx="5">
                  <c:v>317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'[5]Data figur 3.4b'!$E$3:$E$8</c15:f>
                <c15:dlblRangeCache>
                  <c:ptCount val="6"/>
                  <c:pt idx="0">
                    <c:v>0,636363636</c:v>
                  </c:pt>
                  <c:pt idx="1">
                    <c:v>0,630769231</c:v>
                  </c:pt>
                  <c:pt idx="2">
                    <c:v>0,460264901</c:v>
                  </c:pt>
                  <c:pt idx="3">
                    <c:v>0,286567164</c:v>
                  </c:pt>
                  <c:pt idx="4">
                    <c:v>0,608308605</c:v>
                  </c:pt>
                  <c:pt idx="5">
                    <c:v>0,683189655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0FE-4F89-B223-0190E660E43D}"/>
            </c:ext>
          </c:extLst>
        </c:ser>
        <c:ser>
          <c:idx val="1"/>
          <c:order val="1"/>
          <c:tx>
            <c:strRef>
              <c:f>'[5]Data figur 3.4b'!$C$2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B91E6E6-7EA0-43A9-9966-50E11E99BBC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0FE-4F89-B223-0190E660E43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D4F1F0-CFDC-4A03-A6EA-306C5234960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0FE-4F89-B223-0190E660E43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6BAC8DB-907C-40B8-B16F-7782ABB811F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0FE-4F89-B223-0190E660E43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71469CE-24E1-47EE-8A81-B3550793DED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0FE-4F89-B223-0190E660E43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C5A99C8-C919-4832-8BAC-927F7DD8202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0FE-4F89-B223-0190E660E43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62320C0-FE59-498F-9A55-80F7DA70D0F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0FE-4F89-B223-0190E660E4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'[5]Data figur 3.4b'!$A$3:$A$8</c:f>
              <c:strCache>
                <c:ptCount val="6"/>
                <c:pt idx="0">
                  <c:v>Landbruksfag og veterinærmedisin</c:v>
                </c:pt>
                <c:pt idx="1">
                  <c:v>Humaniora og kunstfag</c:v>
                </c:pt>
                <c:pt idx="2">
                  <c:v>Matematikk og naturvitenskap</c:v>
                </c:pt>
                <c:pt idx="3">
                  <c:v>Teknologi</c:v>
                </c:pt>
                <c:pt idx="4">
                  <c:v>Samfunnsvitenskap</c:v>
                </c:pt>
                <c:pt idx="5">
                  <c:v>Medisin og helsefag</c:v>
                </c:pt>
              </c:strCache>
            </c:strRef>
          </c:cat>
          <c:val>
            <c:numRef>
              <c:f>'[5]Data figur 3.4b'!$C$3:$C$8</c:f>
              <c:numCache>
                <c:formatCode>General</c:formatCode>
                <c:ptCount val="6"/>
                <c:pt idx="0">
                  <c:v>16</c:v>
                </c:pt>
                <c:pt idx="1">
                  <c:v>48</c:v>
                </c:pt>
                <c:pt idx="2">
                  <c:v>163</c:v>
                </c:pt>
                <c:pt idx="3">
                  <c:v>239</c:v>
                </c:pt>
                <c:pt idx="4">
                  <c:v>132</c:v>
                </c:pt>
                <c:pt idx="5">
                  <c:v>147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'[5]Data figur 3.4b'!$F$3:$F$8</c15:f>
                <c15:dlblRangeCache>
                  <c:ptCount val="6"/>
                  <c:pt idx="0">
                    <c:v>0,363636364</c:v>
                  </c:pt>
                  <c:pt idx="1">
                    <c:v>0,369230769</c:v>
                  </c:pt>
                  <c:pt idx="2">
                    <c:v>0,539735099</c:v>
                  </c:pt>
                  <c:pt idx="3">
                    <c:v>0,713432836</c:v>
                  </c:pt>
                  <c:pt idx="4">
                    <c:v>0,391691395</c:v>
                  </c:pt>
                  <c:pt idx="5">
                    <c:v>0,316810345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70FE-4F89-B223-0190E660E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701331664"/>
        <c:axId val="1701335472"/>
      </c:barChart>
      <c:catAx>
        <c:axId val="170133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1335472"/>
        <c:crosses val="autoZero"/>
        <c:auto val="1"/>
        <c:lblAlgn val="ctr"/>
        <c:lblOffset val="100"/>
        <c:noMultiLvlLbl val="0"/>
      </c:catAx>
      <c:valAx>
        <c:axId val="1701335472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133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117804024496937"/>
          <c:y val="0.90752575792585755"/>
          <c:w val="0.21444700943704278"/>
          <c:h val="6.7295876954432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17166875879646E-2"/>
          <c:y val="9.5850622406639011E-2"/>
          <c:w val="0.93242679447677734"/>
          <c:h val="0.65394604720053151"/>
        </c:manualLayout>
      </c:layout>
      <c:lineChart>
        <c:grouping val="standard"/>
        <c:varyColors val="0"/>
        <c:ser>
          <c:idx val="0"/>
          <c:order val="0"/>
          <c:tx>
            <c:strRef>
              <c:f>'[5]Data figur 3.4c'!$B$3</c:f>
              <c:strCache>
                <c:ptCount val="1"/>
                <c:pt idx="0">
                  <c:v>Humaniora og kunstfag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3.4c'!$A$4:$A$27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3.4c'!$B$4:$B$27</c:f>
              <c:numCache>
                <c:formatCode>General</c:formatCode>
                <c:ptCount val="24"/>
                <c:pt idx="0">
                  <c:v>43.283582099999997</c:v>
                </c:pt>
                <c:pt idx="1">
                  <c:v>43.589743599999998</c:v>
                </c:pt>
                <c:pt idx="2">
                  <c:v>45.348837199999998</c:v>
                </c:pt>
                <c:pt idx="3">
                  <c:v>39.7260274</c:v>
                </c:pt>
                <c:pt idx="4">
                  <c:v>37.078651700000002</c:v>
                </c:pt>
                <c:pt idx="5">
                  <c:v>48.780487800000003</c:v>
                </c:pt>
                <c:pt idx="6">
                  <c:v>45.045045000000002</c:v>
                </c:pt>
                <c:pt idx="7">
                  <c:v>52.542372899999997</c:v>
                </c:pt>
                <c:pt idx="8">
                  <c:v>51.145038200000002</c:v>
                </c:pt>
                <c:pt idx="9">
                  <c:v>50</c:v>
                </c:pt>
                <c:pt idx="10">
                  <c:v>46.938775499999998</c:v>
                </c:pt>
                <c:pt idx="11">
                  <c:v>39.805825200000001</c:v>
                </c:pt>
                <c:pt idx="12">
                  <c:v>52.713178300000003</c:v>
                </c:pt>
                <c:pt idx="13">
                  <c:v>51.408450700000003</c:v>
                </c:pt>
                <c:pt idx="14">
                  <c:v>48.344370900000001</c:v>
                </c:pt>
                <c:pt idx="15">
                  <c:v>53.383458599999997</c:v>
                </c:pt>
                <c:pt idx="16">
                  <c:v>58.3333333</c:v>
                </c:pt>
                <c:pt idx="17">
                  <c:v>48.854961799999998</c:v>
                </c:pt>
                <c:pt idx="18">
                  <c:v>60.3174603</c:v>
                </c:pt>
                <c:pt idx="19">
                  <c:v>55.7251908</c:v>
                </c:pt>
                <c:pt idx="20">
                  <c:v>54.098360700000001</c:v>
                </c:pt>
                <c:pt idx="21">
                  <c:v>53.278688500000001</c:v>
                </c:pt>
                <c:pt idx="22">
                  <c:v>43.382352900000001</c:v>
                </c:pt>
                <c:pt idx="23">
                  <c:v>63.076923100000002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B-4DE0-8121-F84CECAE32FB}"/>
            </c:ext>
          </c:extLst>
        </c:ser>
        <c:ser>
          <c:idx val="1"/>
          <c:order val="1"/>
          <c:tx>
            <c:strRef>
              <c:f>'[5]Data figur 3.4c'!$C$3</c:f>
              <c:strCache>
                <c:ptCount val="1"/>
                <c:pt idx="0">
                  <c:v>Samfunnsvitenskap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3.4c'!$A$4:$A$27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3.4c'!$C$4:$C$27</c:f>
              <c:numCache>
                <c:formatCode>General</c:formatCode>
                <c:ptCount val="24"/>
                <c:pt idx="0">
                  <c:v>37.606837599999999</c:v>
                </c:pt>
                <c:pt idx="1">
                  <c:v>36.936936899999999</c:v>
                </c:pt>
                <c:pt idx="2">
                  <c:v>48.484848499999998</c:v>
                </c:pt>
                <c:pt idx="3">
                  <c:v>41.875</c:v>
                </c:pt>
                <c:pt idx="4">
                  <c:v>48.951048999999998</c:v>
                </c:pt>
                <c:pt idx="5">
                  <c:v>48.979591800000001</c:v>
                </c:pt>
                <c:pt idx="6">
                  <c:v>41.304347800000002</c:v>
                </c:pt>
                <c:pt idx="7">
                  <c:v>52</c:v>
                </c:pt>
                <c:pt idx="8">
                  <c:v>49.819494599999999</c:v>
                </c:pt>
                <c:pt idx="9">
                  <c:v>45.418326700000001</c:v>
                </c:pt>
                <c:pt idx="10">
                  <c:v>50.607287399999997</c:v>
                </c:pt>
                <c:pt idx="11">
                  <c:v>51.923076899999998</c:v>
                </c:pt>
                <c:pt idx="12">
                  <c:v>56.097560999999999</c:v>
                </c:pt>
                <c:pt idx="13">
                  <c:v>55.913978499999999</c:v>
                </c:pt>
                <c:pt idx="14">
                  <c:v>59.4501718</c:v>
                </c:pt>
                <c:pt idx="15">
                  <c:v>61.607142899999999</c:v>
                </c:pt>
                <c:pt idx="16">
                  <c:v>52.201257900000002</c:v>
                </c:pt>
                <c:pt idx="17">
                  <c:v>59.468438499999998</c:v>
                </c:pt>
                <c:pt idx="18">
                  <c:v>57.303370800000003</c:v>
                </c:pt>
                <c:pt idx="19">
                  <c:v>56.857142899999999</c:v>
                </c:pt>
                <c:pt idx="20">
                  <c:v>61.823361800000001</c:v>
                </c:pt>
                <c:pt idx="21">
                  <c:v>57.5842697</c:v>
                </c:pt>
                <c:pt idx="22">
                  <c:v>60.975609800000001</c:v>
                </c:pt>
                <c:pt idx="23">
                  <c:v>60.8308605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B-4DE0-8121-F84CECAE32FB}"/>
            </c:ext>
          </c:extLst>
        </c:ser>
        <c:ser>
          <c:idx val="2"/>
          <c:order val="2"/>
          <c:tx>
            <c:strRef>
              <c:f>'[5]Data figur 3.4c'!$D$3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3.4c'!$A$4:$A$27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3.4c'!$D$4:$D$27</c:f>
              <c:numCache>
                <c:formatCode>General</c:formatCode>
                <c:ptCount val="24"/>
                <c:pt idx="0">
                  <c:v>33.707865200000001</c:v>
                </c:pt>
                <c:pt idx="1">
                  <c:v>32.065217400000002</c:v>
                </c:pt>
                <c:pt idx="2">
                  <c:v>37.704917999999999</c:v>
                </c:pt>
                <c:pt idx="3">
                  <c:v>35.602094200000003</c:v>
                </c:pt>
                <c:pt idx="4">
                  <c:v>34.224598899999997</c:v>
                </c:pt>
                <c:pt idx="5">
                  <c:v>30.222222200000001</c:v>
                </c:pt>
                <c:pt idx="6">
                  <c:v>30.188679199999999</c:v>
                </c:pt>
                <c:pt idx="7">
                  <c:v>33.085501899999997</c:v>
                </c:pt>
                <c:pt idx="8">
                  <c:v>37.201365199999998</c:v>
                </c:pt>
                <c:pt idx="9">
                  <c:v>38.267147999999999</c:v>
                </c:pt>
                <c:pt idx="10">
                  <c:v>34.0425532</c:v>
                </c:pt>
                <c:pt idx="11">
                  <c:v>37.941176499999997</c:v>
                </c:pt>
                <c:pt idx="12">
                  <c:v>41.818181799999998</c:v>
                </c:pt>
                <c:pt idx="13">
                  <c:v>36.6666667</c:v>
                </c:pt>
                <c:pt idx="14">
                  <c:v>41.6666667</c:v>
                </c:pt>
                <c:pt idx="15">
                  <c:v>37.421383599999999</c:v>
                </c:pt>
                <c:pt idx="16">
                  <c:v>37.037036999999998</c:v>
                </c:pt>
                <c:pt idx="17">
                  <c:v>39.411764699999999</c:v>
                </c:pt>
                <c:pt idx="18">
                  <c:v>39.057239099999997</c:v>
                </c:pt>
                <c:pt idx="19">
                  <c:v>39.805825200000001</c:v>
                </c:pt>
                <c:pt idx="20">
                  <c:v>38.613861399999998</c:v>
                </c:pt>
                <c:pt idx="21">
                  <c:v>39.498432600000001</c:v>
                </c:pt>
                <c:pt idx="22">
                  <c:v>35.271317799999998</c:v>
                </c:pt>
                <c:pt idx="23">
                  <c:v>46.026490099999997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B-4DE0-8121-F84CECAE32FB}"/>
            </c:ext>
          </c:extLst>
        </c:ser>
        <c:ser>
          <c:idx val="3"/>
          <c:order val="3"/>
          <c:tx>
            <c:strRef>
              <c:f>'[5]Data figur 3.4c'!$E$3</c:f>
              <c:strCache>
                <c:ptCount val="1"/>
                <c:pt idx="0">
                  <c:v>Teknologi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3.4c'!$A$4:$A$27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3.4c'!$E$4:$E$27</c:f>
              <c:numCache>
                <c:formatCode>General</c:formatCode>
                <c:ptCount val="24"/>
                <c:pt idx="0">
                  <c:v>13.7096774</c:v>
                </c:pt>
                <c:pt idx="1">
                  <c:v>15.044247800000001</c:v>
                </c:pt>
                <c:pt idx="2">
                  <c:v>16.296296300000002</c:v>
                </c:pt>
                <c:pt idx="3">
                  <c:v>19.6078431</c:v>
                </c:pt>
                <c:pt idx="4">
                  <c:v>23.5772358</c:v>
                </c:pt>
                <c:pt idx="5">
                  <c:v>17.7419355</c:v>
                </c:pt>
                <c:pt idx="6">
                  <c:v>13.114754100000001</c:v>
                </c:pt>
                <c:pt idx="7">
                  <c:v>20.325203299999998</c:v>
                </c:pt>
                <c:pt idx="8">
                  <c:v>21.276595700000001</c:v>
                </c:pt>
                <c:pt idx="9">
                  <c:v>30.46875</c:v>
                </c:pt>
                <c:pt idx="10">
                  <c:v>21.259842500000001</c:v>
                </c:pt>
                <c:pt idx="11">
                  <c:v>25.142857100000001</c:v>
                </c:pt>
                <c:pt idx="12">
                  <c:v>20.3296703</c:v>
                </c:pt>
                <c:pt idx="13">
                  <c:v>23.316062200000001</c:v>
                </c:pt>
                <c:pt idx="14">
                  <c:v>27.0440252</c:v>
                </c:pt>
                <c:pt idx="15">
                  <c:v>28.823529400000002</c:v>
                </c:pt>
                <c:pt idx="16">
                  <c:v>19.5530726</c:v>
                </c:pt>
                <c:pt idx="17">
                  <c:v>29.353233800000002</c:v>
                </c:pt>
                <c:pt idx="18">
                  <c:v>25.490196099999999</c:v>
                </c:pt>
                <c:pt idx="19">
                  <c:v>26.053639799999999</c:v>
                </c:pt>
                <c:pt idx="20">
                  <c:v>28.358208999999999</c:v>
                </c:pt>
                <c:pt idx="21">
                  <c:v>29.1970803</c:v>
                </c:pt>
                <c:pt idx="22">
                  <c:v>33.451957299999997</c:v>
                </c:pt>
                <c:pt idx="23">
                  <c:v>28.656716400000001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B-4DE0-8121-F84CECAE32FB}"/>
            </c:ext>
          </c:extLst>
        </c:ser>
        <c:ser>
          <c:idx val="4"/>
          <c:order val="4"/>
          <c:tx>
            <c:strRef>
              <c:f>'[5]Data figur 3.4c'!$F$3</c:f>
              <c:strCache>
                <c:ptCount val="1"/>
                <c:pt idx="0">
                  <c:v>Medisin og helsefag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3.4c'!$A$4:$A$27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3.4c'!$F$4:$F$27</c:f>
              <c:numCache>
                <c:formatCode>General</c:formatCode>
                <c:ptCount val="24"/>
                <c:pt idx="0">
                  <c:v>48.888888899999998</c:v>
                </c:pt>
                <c:pt idx="1">
                  <c:v>37.748344400000001</c:v>
                </c:pt>
                <c:pt idx="2">
                  <c:v>50</c:v>
                </c:pt>
                <c:pt idx="3">
                  <c:v>48.1012658</c:v>
                </c:pt>
                <c:pt idx="4">
                  <c:v>41.798941800000001</c:v>
                </c:pt>
                <c:pt idx="5">
                  <c:v>48.181818200000002</c:v>
                </c:pt>
                <c:pt idx="6">
                  <c:v>51.8518519</c:v>
                </c:pt>
                <c:pt idx="7">
                  <c:v>58.943089399999998</c:v>
                </c:pt>
                <c:pt idx="8">
                  <c:v>54.599406500000001</c:v>
                </c:pt>
                <c:pt idx="9">
                  <c:v>52.976190500000001</c:v>
                </c:pt>
                <c:pt idx="10">
                  <c:v>57.881137000000003</c:v>
                </c:pt>
                <c:pt idx="11">
                  <c:v>58.3333333</c:v>
                </c:pt>
                <c:pt idx="12">
                  <c:v>61.571125299999999</c:v>
                </c:pt>
                <c:pt idx="13">
                  <c:v>58.3505155</c:v>
                </c:pt>
                <c:pt idx="14">
                  <c:v>60</c:v>
                </c:pt>
                <c:pt idx="15">
                  <c:v>64.733178699999996</c:v>
                </c:pt>
                <c:pt idx="16">
                  <c:v>59.027777800000003</c:v>
                </c:pt>
                <c:pt idx="17">
                  <c:v>61.006289299999999</c:v>
                </c:pt>
                <c:pt idx="18">
                  <c:v>61.806981499999999</c:v>
                </c:pt>
                <c:pt idx="19">
                  <c:v>63.502109699999998</c:v>
                </c:pt>
                <c:pt idx="20">
                  <c:v>60.326087000000001</c:v>
                </c:pt>
                <c:pt idx="21">
                  <c:v>65.817409799999993</c:v>
                </c:pt>
                <c:pt idx="22">
                  <c:v>65.052631599999998</c:v>
                </c:pt>
                <c:pt idx="23">
                  <c:v>68.318965500000004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B-4DE0-8121-F84CECAE32FB}"/>
            </c:ext>
          </c:extLst>
        </c:ser>
        <c:ser>
          <c:idx val="5"/>
          <c:order val="5"/>
          <c:tx>
            <c:strRef>
              <c:f>'[5]Data figur 3.4c'!$G$3</c:f>
              <c:strCache>
                <c:ptCount val="1"/>
                <c:pt idx="0">
                  <c:v>Landbruksfag og veterinærmedisin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3.4c'!$A$4:$A$27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3.4c'!$G$4:$G$27</c:f>
              <c:numCache>
                <c:formatCode>General</c:formatCode>
                <c:ptCount val="24"/>
                <c:pt idx="0">
                  <c:v>38.461538500000003</c:v>
                </c:pt>
                <c:pt idx="1">
                  <c:v>42.5</c:v>
                </c:pt>
                <c:pt idx="2">
                  <c:v>48.979591800000001</c:v>
                </c:pt>
                <c:pt idx="3">
                  <c:v>51.282051299999999</c:v>
                </c:pt>
                <c:pt idx="4">
                  <c:v>62.745097999999999</c:v>
                </c:pt>
                <c:pt idx="5">
                  <c:v>61.403508799999997</c:v>
                </c:pt>
                <c:pt idx="6">
                  <c:v>48.3333333</c:v>
                </c:pt>
                <c:pt idx="7">
                  <c:v>42.857142899999999</c:v>
                </c:pt>
                <c:pt idx="8">
                  <c:v>48.484848499999998</c:v>
                </c:pt>
                <c:pt idx="9">
                  <c:v>56.25</c:v>
                </c:pt>
                <c:pt idx="10">
                  <c:v>61.363636399999997</c:v>
                </c:pt>
                <c:pt idx="11">
                  <c:v>54.545454499999998</c:v>
                </c:pt>
                <c:pt idx="12">
                  <c:v>45.161290299999997</c:v>
                </c:pt>
                <c:pt idx="13">
                  <c:v>47.692307700000001</c:v>
                </c:pt>
                <c:pt idx="14">
                  <c:v>53.703703699999998</c:v>
                </c:pt>
                <c:pt idx="15">
                  <c:v>64.583333300000007</c:v>
                </c:pt>
                <c:pt idx="16">
                  <c:v>57.5</c:v>
                </c:pt>
                <c:pt idx="17">
                  <c:v>53.488372099999999</c:v>
                </c:pt>
                <c:pt idx="18">
                  <c:v>46.511627900000001</c:v>
                </c:pt>
                <c:pt idx="19">
                  <c:v>44.827586199999999</c:v>
                </c:pt>
                <c:pt idx="20">
                  <c:v>44.736842099999997</c:v>
                </c:pt>
                <c:pt idx="21">
                  <c:v>57.627118600000003</c:v>
                </c:pt>
                <c:pt idx="22">
                  <c:v>69.767441899999994</c:v>
                </c:pt>
                <c:pt idx="23">
                  <c:v>63.636363600000003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EB-4DE0-8121-F84CECAE3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384152"/>
        <c:axId val="623387432"/>
      </c:lineChart>
      <c:catAx>
        <c:axId val="62338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3387432"/>
        <c:crosses val="autoZero"/>
        <c:auto val="1"/>
        <c:lblAlgn val="ctr"/>
        <c:lblOffset val="100"/>
        <c:tickLblSkip val="2"/>
        <c:noMultiLvlLbl val="0"/>
      </c:catAx>
      <c:valAx>
        <c:axId val="6233874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338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333333333333334E-2"/>
          <c:y val="0.83589601551062398"/>
          <c:w val="0.9"/>
          <c:h val="0.14534852741397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4"/>
          <c:order val="0"/>
          <c:tx>
            <c:strRef>
              <c:f>'[5]Data figur 3.4d'!$B$3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'[5]Data figur 3.4d'!$B$4:$B$14</c:f>
              <c:numCache>
                <c:formatCode>General</c:formatCode>
                <c:ptCount val="11"/>
                <c:pt idx="0">
                  <c:v>75</c:v>
                </c:pt>
                <c:pt idx="1">
                  <c:v>25</c:v>
                </c:pt>
                <c:pt idx="2">
                  <c:v>34</c:v>
                </c:pt>
                <c:pt idx="3">
                  <c:v>36</c:v>
                </c:pt>
                <c:pt idx="4">
                  <c:v>41</c:v>
                </c:pt>
                <c:pt idx="5">
                  <c:v>62</c:v>
                </c:pt>
                <c:pt idx="6">
                  <c:v>101</c:v>
                </c:pt>
                <c:pt idx="7">
                  <c:v>120</c:v>
                </c:pt>
                <c:pt idx="8">
                  <c:v>229</c:v>
                </c:pt>
                <c:pt idx="9">
                  <c:v>483</c:v>
                </c:pt>
                <c:pt idx="10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C-4137-A8C1-B72BEFC52171}"/>
            </c:ext>
          </c:extLst>
        </c:ser>
        <c:ser>
          <c:idx val="0"/>
          <c:order val="1"/>
          <c:tx>
            <c:strRef>
              <c:f>'[5]Data figur 3.4d'!$C$3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'[5]Data figur 3.4d'!$A$4:$A$14</c:f>
              <c:strCache>
                <c:ptCount val="11"/>
                <c:pt idx="0">
                  <c:v>Høgskoler</c:v>
                </c:pt>
                <c:pt idx="1">
                  <c:v>Nord universitet</c:v>
                </c:pt>
                <c:pt idx="2">
                  <c:v>Universitetet i Sørøst-Norge</c:v>
                </c:pt>
                <c:pt idx="3">
                  <c:v>OsloMet - storbyuniversitetet</c:v>
                </c:pt>
                <c:pt idx="4">
                  <c:v>Universitetet i Agder</c:v>
                </c:pt>
                <c:pt idx="5">
                  <c:v>Universitetet i Stavanger</c:v>
                </c:pt>
                <c:pt idx="6">
                  <c:v>NMBU</c:v>
                </c:pt>
                <c:pt idx="7">
                  <c:v>Universitetet i Tromsø</c:v>
                </c:pt>
                <c:pt idx="8">
                  <c:v>Universitetet i Bergen</c:v>
                </c:pt>
                <c:pt idx="9">
                  <c:v>Universitetet i Oslo</c:v>
                </c:pt>
                <c:pt idx="10">
                  <c:v>NTNU</c:v>
                </c:pt>
              </c:strCache>
            </c:strRef>
          </c:cat>
          <c:val>
            <c:numRef>
              <c:f>'[5]Data figur 3.4d'!$C$4:$C$14</c:f>
              <c:numCache>
                <c:formatCode>General</c:formatCode>
                <c:ptCount val="11"/>
                <c:pt idx="0">
                  <c:v>103</c:v>
                </c:pt>
                <c:pt idx="1">
                  <c:v>18</c:v>
                </c:pt>
                <c:pt idx="2">
                  <c:v>29</c:v>
                </c:pt>
                <c:pt idx="3">
                  <c:v>31</c:v>
                </c:pt>
                <c:pt idx="4">
                  <c:v>51</c:v>
                </c:pt>
                <c:pt idx="5">
                  <c:v>74</c:v>
                </c:pt>
                <c:pt idx="6">
                  <c:v>66</c:v>
                </c:pt>
                <c:pt idx="7">
                  <c:v>117</c:v>
                </c:pt>
                <c:pt idx="8">
                  <c:v>242</c:v>
                </c:pt>
                <c:pt idx="9">
                  <c:v>497</c:v>
                </c:pt>
                <c:pt idx="10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C-4137-A8C1-B72BEFC52171}"/>
            </c:ext>
          </c:extLst>
        </c:ser>
        <c:ser>
          <c:idx val="1"/>
          <c:order val="2"/>
          <c:tx>
            <c:strRef>
              <c:f>'[5]Data figur 3.4d'!$D$3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'[5]Data figur 3.4d'!$A$4:$A$14</c:f>
              <c:strCache>
                <c:ptCount val="11"/>
                <c:pt idx="0">
                  <c:v>Høgskoler</c:v>
                </c:pt>
                <c:pt idx="1">
                  <c:v>Nord universitet</c:v>
                </c:pt>
                <c:pt idx="2">
                  <c:v>Universitetet i Sørøst-Norge</c:v>
                </c:pt>
                <c:pt idx="3">
                  <c:v>OsloMet - storbyuniversitetet</c:v>
                </c:pt>
                <c:pt idx="4">
                  <c:v>Universitetet i Agder</c:v>
                </c:pt>
                <c:pt idx="5">
                  <c:v>Universitetet i Stavanger</c:v>
                </c:pt>
                <c:pt idx="6">
                  <c:v>NMBU</c:v>
                </c:pt>
                <c:pt idx="7">
                  <c:v>Universitetet i Tromsø</c:v>
                </c:pt>
                <c:pt idx="8">
                  <c:v>Universitetet i Bergen</c:v>
                </c:pt>
                <c:pt idx="9">
                  <c:v>Universitetet i Oslo</c:v>
                </c:pt>
                <c:pt idx="10">
                  <c:v>NTNU</c:v>
                </c:pt>
              </c:strCache>
            </c:strRef>
          </c:cat>
          <c:val>
            <c:numRef>
              <c:f>'[5]Data figur 3.4d'!$D$4:$D$14</c:f>
              <c:numCache>
                <c:formatCode>General</c:formatCode>
                <c:ptCount val="11"/>
                <c:pt idx="0">
                  <c:v>98</c:v>
                </c:pt>
                <c:pt idx="1">
                  <c:v>28</c:v>
                </c:pt>
                <c:pt idx="2">
                  <c:v>27</c:v>
                </c:pt>
                <c:pt idx="3">
                  <c:v>49</c:v>
                </c:pt>
                <c:pt idx="4">
                  <c:v>44</c:v>
                </c:pt>
                <c:pt idx="5">
                  <c:v>52</c:v>
                </c:pt>
                <c:pt idx="6">
                  <c:v>86</c:v>
                </c:pt>
                <c:pt idx="7">
                  <c:v>132</c:v>
                </c:pt>
                <c:pt idx="8">
                  <c:v>245</c:v>
                </c:pt>
                <c:pt idx="9">
                  <c:v>428</c:v>
                </c:pt>
                <c:pt idx="10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C-4137-A8C1-B72BEFC52171}"/>
            </c:ext>
          </c:extLst>
        </c:ser>
        <c:ser>
          <c:idx val="2"/>
          <c:order val="3"/>
          <c:tx>
            <c:strRef>
              <c:f>'[5]Data figur 3.4d'!$E$3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'[5]Data figur 3.4d'!$A$4:$A$14</c:f>
              <c:strCache>
                <c:ptCount val="11"/>
                <c:pt idx="0">
                  <c:v>Høgskoler</c:v>
                </c:pt>
                <c:pt idx="1">
                  <c:v>Nord universitet</c:v>
                </c:pt>
                <c:pt idx="2">
                  <c:v>Universitetet i Sørøst-Norge</c:v>
                </c:pt>
                <c:pt idx="3">
                  <c:v>OsloMet - storbyuniversitetet</c:v>
                </c:pt>
                <c:pt idx="4">
                  <c:v>Universitetet i Agder</c:v>
                </c:pt>
                <c:pt idx="5">
                  <c:v>Universitetet i Stavanger</c:v>
                </c:pt>
                <c:pt idx="6">
                  <c:v>NMBU</c:v>
                </c:pt>
                <c:pt idx="7">
                  <c:v>Universitetet i Tromsø</c:v>
                </c:pt>
                <c:pt idx="8">
                  <c:v>Universitetet i Bergen</c:v>
                </c:pt>
                <c:pt idx="9">
                  <c:v>Universitetet i Oslo</c:v>
                </c:pt>
                <c:pt idx="10">
                  <c:v>NTNU</c:v>
                </c:pt>
              </c:strCache>
            </c:strRef>
          </c:cat>
          <c:val>
            <c:numRef>
              <c:f>'[5]Data figur 3.4d'!$E$4:$E$14</c:f>
              <c:numCache>
                <c:formatCode>General</c:formatCode>
                <c:ptCount val="11"/>
                <c:pt idx="0">
                  <c:v>112</c:v>
                </c:pt>
                <c:pt idx="1">
                  <c:v>34</c:v>
                </c:pt>
                <c:pt idx="2">
                  <c:v>36</c:v>
                </c:pt>
                <c:pt idx="3">
                  <c:v>45</c:v>
                </c:pt>
                <c:pt idx="4">
                  <c:v>43</c:v>
                </c:pt>
                <c:pt idx="5">
                  <c:v>60</c:v>
                </c:pt>
                <c:pt idx="6">
                  <c:v>68</c:v>
                </c:pt>
                <c:pt idx="7">
                  <c:v>121</c:v>
                </c:pt>
                <c:pt idx="8">
                  <c:v>220</c:v>
                </c:pt>
                <c:pt idx="9">
                  <c:v>424</c:v>
                </c:pt>
                <c:pt idx="10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2C-4137-A8C1-B72BEFC52171}"/>
            </c:ext>
          </c:extLst>
        </c:ser>
        <c:ser>
          <c:idx val="3"/>
          <c:order val="4"/>
          <c:tx>
            <c:strRef>
              <c:f>'[5]Data figur 3.4d'!$F$3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'[5]Data figur 3.4d'!$A$4:$A$14</c:f>
              <c:strCache>
                <c:ptCount val="11"/>
                <c:pt idx="0">
                  <c:v>Høgskoler</c:v>
                </c:pt>
                <c:pt idx="1">
                  <c:v>Nord universitet</c:v>
                </c:pt>
                <c:pt idx="2">
                  <c:v>Universitetet i Sørøst-Norge</c:v>
                </c:pt>
                <c:pt idx="3">
                  <c:v>OsloMet - storbyuniversitetet</c:v>
                </c:pt>
                <c:pt idx="4">
                  <c:v>Universitetet i Agder</c:v>
                </c:pt>
                <c:pt idx="5">
                  <c:v>Universitetet i Stavanger</c:v>
                </c:pt>
                <c:pt idx="6">
                  <c:v>NMBU</c:v>
                </c:pt>
                <c:pt idx="7">
                  <c:v>Universitetet i Tromsø</c:v>
                </c:pt>
                <c:pt idx="8">
                  <c:v>Universitetet i Bergen</c:v>
                </c:pt>
                <c:pt idx="9">
                  <c:v>Universitetet i Oslo</c:v>
                </c:pt>
                <c:pt idx="10">
                  <c:v>NTNU</c:v>
                </c:pt>
              </c:strCache>
            </c:strRef>
          </c:cat>
          <c:val>
            <c:numRef>
              <c:f>'[5]Data figur 3.4d'!$F$4:$F$14</c:f>
              <c:numCache>
                <c:formatCode>General</c:formatCode>
                <c:ptCount val="11"/>
                <c:pt idx="0">
                  <c:v>116</c:v>
                </c:pt>
                <c:pt idx="1">
                  <c:v>28</c:v>
                </c:pt>
                <c:pt idx="2">
                  <c:v>30</c:v>
                </c:pt>
                <c:pt idx="3">
                  <c:v>47</c:v>
                </c:pt>
                <c:pt idx="4">
                  <c:v>58</c:v>
                </c:pt>
                <c:pt idx="5">
                  <c:v>61</c:v>
                </c:pt>
                <c:pt idx="6">
                  <c:v>84</c:v>
                </c:pt>
                <c:pt idx="7">
                  <c:v>117</c:v>
                </c:pt>
                <c:pt idx="8">
                  <c:v>215</c:v>
                </c:pt>
                <c:pt idx="9">
                  <c:v>427</c:v>
                </c:pt>
                <c:pt idx="1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2C-4137-A8C1-B72BEFC52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6427023"/>
        <c:axId val="786427503"/>
      </c:barChart>
      <c:catAx>
        <c:axId val="7864270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86427503"/>
        <c:crosses val="autoZero"/>
        <c:auto val="1"/>
        <c:lblAlgn val="ctr"/>
        <c:lblOffset val="100"/>
        <c:noMultiLvlLbl val="0"/>
      </c:catAx>
      <c:valAx>
        <c:axId val="786427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8642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190476190476"/>
          <c:y val="0.11878554243219595"/>
          <c:w val="0.86309523809523814"/>
          <c:h val="0.682337325021872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'[5]Data figur 3.4e'!$B$3</c:f>
              <c:strCache>
                <c:ptCount val="1"/>
                <c:pt idx="0">
                  <c:v>Norsk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'[5]Data figur 3.4e'!$A$4:$A$37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'[5]Data figur 3.4e'!$B$4:$B$37</c:f>
              <c:numCache>
                <c:formatCode>General</c:formatCode>
                <c:ptCount val="34"/>
                <c:pt idx="0">
                  <c:v>357</c:v>
                </c:pt>
                <c:pt idx="1">
                  <c:v>388</c:v>
                </c:pt>
                <c:pt idx="2">
                  <c:v>399</c:v>
                </c:pt>
                <c:pt idx="3">
                  <c:v>434</c:v>
                </c:pt>
                <c:pt idx="4">
                  <c:v>501</c:v>
                </c:pt>
                <c:pt idx="5">
                  <c:v>536</c:v>
                </c:pt>
                <c:pt idx="6">
                  <c:v>520</c:v>
                </c:pt>
                <c:pt idx="7">
                  <c:v>551</c:v>
                </c:pt>
                <c:pt idx="8">
                  <c:v>595</c:v>
                </c:pt>
                <c:pt idx="9">
                  <c:v>625</c:v>
                </c:pt>
                <c:pt idx="10">
                  <c:v>566</c:v>
                </c:pt>
                <c:pt idx="11">
                  <c:v>548</c:v>
                </c:pt>
                <c:pt idx="12">
                  <c:v>628</c:v>
                </c:pt>
                <c:pt idx="13">
                  <c:v>577</c:v>
                </c:pt>
                <c:pt idx="14">
                  <c:v>636</c:v>
                </c:pt>
                <c:pt idx="15">
                  <c:v>675</c:v>
                </c:pt>
                <c:pt idx="16">
                  <c:v>688</c:v>
                </c:pt>
                <c:pt idx="17">
                  <c:v>789</c:v>
                </c:pt>
                <c:pt idx="18">
                  <c:v>937</c:v>
                </c:pt>
                <c:pt idx="19">
                  <c:v>851</c:v>
                </c:pt>
                <c:pt idx="20">
                  <c:v>859</c:v>
                </c:pt>
                <c:pt idx="21">
                  <c:v>890</c:v>
                </c:pt>
                <c:pt idx="22">
                  <c:v>954</c:v>
                </c:pt>
                <c:pt idx="23">
                  <c:v>972</c:v>
                </c:pt>
                <c:pt idx="24">
                  <c:v>945</c:v>
                </c:pt>
                <c:pt idx="25">
                  <c:v>902</c:v>
                </c:pt>
                <c:pt idx="26">
                  <c:v>878</c:v>
                </c:pt>
                <c:pt idx="27">
                  <c:v>912</c:v>
                </c:pt>
                <c:pt idx="28">
                  <c:v>906</c:v>
                </c:pt>
                <c:pt idx="29">
                  <c:v>949</c:v>
                </c:pt>
                <c:pt idx="30">
                  <c:v>979</c:v>
                </c:pt>
                <c:pt idx="31">
                  <c:v>904</c:v>
                </c:pt>
                <c:pt idx="32">
                  <c:v>933</c:v>
                </c:pt>
                <c:pt idx="33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2-420D-8C0C-DA14CDAB7C1D}"/>
            </c:ext>
          </c:extLst>
        </c:ser>
        <c:ser>
          <c:idx val="0"/>
          <c:order val="1"/>
          <c:tx>
            <c:strRef>
              <c:f>'[5]Data figur 3.4e'!$C$3</c:f>
              <c:strCache>
                <c:ptCount val="1"/>
                <c:pt idx="0">
                  <c:v>Ikke-norsk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'[5]Data figur 3.4e'!$A$4:$A$37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'[5]Data figur 3.4e'!$C$4:$C$37</c:f>
              <c:numCache>
                <c:formatCode>General</c:formatCode>
                <c:ptCount val="34"/>
                <c:pt idx="0">
                  <c:v>36</c:v>
                </c:pt>
                <c:pt idx="1">
                  <c:v>27</c:v>
                </c:pt>
                <c:pt idx="2">
                  <c:v>40</c:v>
                </c:pt>
                <c:pt idx="3">
                  <c:v>57</c:v>
                </c:pt>
                <c:pt idx="4">
                  <c:v>50</c:v>
                </c:pt>
                <c:pt idx="5">
                  <c:v>66</c:v>
                </c:pt>
                <c:pt idx="6">
                  <c:v>82</c:v>
                </c:pt>
                <c:pt idx="7">
                  <c:v>74</c:v>
                </c:pt>
                <c:pt idx="8">
                  <c:v>90</c:v>
                </c:pt>
                <c:pt idx="9">
                  <c:v>70</c:v>
                </c:pt>
                <c:pt idx="10">
                  <c:v>81</c:v>
                </c:pt>
                <c:pt idx="11">
                  <c:v>129</c:v>
                </c:pt>
                <c:pt idx="12">
                  <c:v>111</c:v>
                </c:pt>
                <c:pt idx="13">
                  <c:v>146</c:v>
                </c:pt>
                <c:pt idx="14">
                  <c:v>146</c:v>
                </c:pt>
                <c:pt idx="15">
                  <c:v>180</c:v>
                </c:pt>
                <c:pt idx="16">
                  <c:v>217</c:v>
                </c:pt>
                <c:pt idx="17">
                  <c:v>241</c:v>
                </c:pt>
                <c:pt idx="18">
                  <c:v>308</c:v>
                </c:pt>
                <c:pt idx="19">
                  <c:v>297</c:v>
                </c:pt>
                <c:pt idx="20">
                  <c:v>326</c:v>
                </c:pt>
                <c:pt idx="21">
                  <c:v>439</c:v>
                </c:pt>
                <c:pt idx="22">
                  <c:v>507</c:v>
                </c:pt>
                <c:pt idx="23">
                  <c:v>552</c:v>
                </c:pt>
                <c:pt idx="24">
                  <c:v>503</c:v>
                </c:pt>
                <c:pt idx="25">
                  <c:v>534</c:v>
                </c:pt>
                <c:pt idx="26">
                  <c:v>532</c:v>
                </c:pt>
                <c:pt idx="27">
                  <c:v>581</c:v>
                </c:pt>
                <c:pt idx="28">
                  <c:v>658</c:v>
                </c:pt>
                <c:pt idx="29">
                  <c:v>634</c:v>
                </c:pt>
                <c:pt idx="30">
                  <c:v>655</c:v>
                </c:pt>
                <c:pt idx="31">
                  <c:v>697</c:v>
                </c:pt>
                <c:pt idx="32">
                  <c:v>629</c:v>
                </c:pt>
                <c:pt idx="33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2-420D-8C0C-DA14CDAB7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1341456"/>
        <c:axId val="1701342000"/>
      </c:barChart>
      <c:lineChart>
        <c:grouping val="standard"/>
        <c:varyColors val="0"/>
        <c:ser>
          <c:idx val="2"/>
          <c:order val="2"/>
          <c:tx>
            <c:strRef>
              <c:f>'[5]Data figur 3.4e'!$D$3</c:f>
              <c:strCache>
                <c:ptCount val="1"/>
                <c:pt idx="0">
                  <c:v>Andel utenlandske statsborgere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'[5]Data figur 3.4e'!$A$4:$A$37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'[5]Data figur 3.4e'!$D$4:$D$37</c:f>
              <c:numCache>
                <c:formatCode>General</c:formatCode>
                <c:ptCount val="34"/>
                <c:pt idx="0">
                  <c:v>9.1603053435114504E-2</c:v>
                </c:pt>
                <c:pt idx="1">
                  <c:v>6.5060240963855417E-2</c:v>
                </c:pt>
                <c:pt idx="2">
                  <c:v>9.1116173120728935E-2</c:v>
                </c:pt>
                <c:pt idx="3">
                  <c:v>0.11608961303462322</c:v>
                </c:pt>
                <c:pt idx="4">
                  <c:v>9.0744101633393831E-2</c:v>
                </c:pt>
                <c:pt idx="5">
                  <c:v>0.10963455149501661</c:v>
                </c:pt>
                <c:pt idx="6">
                  <c:v>0.13621262458471761</c:v>
                </c:pt>
                <c:pt idx="7">
                  <c:v>0.11840000000000001</c:v>
                </c:pt>
                <c:pt idx="8">
                  <c:v>0.13138686131386862</c:v>
                </c:pt>
                <c:pt idx="9">
                  <c:v>0.10071942446043165</c:v>
                </c:pt>
                <c:pt idx="10">
                  <c:v>0.12519319938176199</c:v>
                </c:pt>
                <c:pt idx="11">
                  <c:v>0.19054652880354506</c:v>
                </c:pt>
                <c:pt idx="12">
                  <c:v>0.15020297699594046</c:v>
                </c:pt>
                <c:pt idx="13">
                  <c:v>0.20193637621023514</c:v>
                </c:pt>
                <c:pt idx="14">
                  <c:v>0.1867007672634271</c:v>
                </c:pt>
                <c:pt idx="15">
                  <c:v>0.21052631578947367</c:v>
                </c:pt>
                <c:pt idx="16">
                  <c:v>0.23977900552486187</c:v>
                </c:pt>
                <c:pt idx="17">
                  <c:v>0.23398058252427184</c:v>
                </c:pt>
                <c:pt idx="18">
                  <c:v>0.24738955823293174</c:v>
                </c:pt>
                <c:pt idx="19">
                  <c:v>0.25871080139372821</c:v>
                </c:pt>
                <c:pt idx="20">
                  <c:v>0.27510548523206751</c:v>
                </c:pt>
                <c:pt idx="21">
                  <c:v>0.33032355154251319</c:v>
                </c:pt>
                <c:pt idx="22">
                  <c:v>0.34702258726899382</c:v>
                </c:pt>
                <c:pt idx="23">
                  <c:v>0.36220472440944884</c:v>
                </c:pt>
                <c:pt idx="24">
                  <c:v>0.34737569060773482</c:v>
                </c:pt>
                <c:pt idx="25">
                  <c:v>0.37186629526462395</c:v>
                </c:pt>
                <c:pt idx="26">
                  <c:v>0.37730496453900708</c:v>
                </c:pt>
                <c:pt idx="27">
                  <c:v>0.38914936369725384</c:v>
                </c:pt>
                <c:pt idx="28">
                  <c:v>0.42071611253196933</c:v>
                </c:pt>
                <c:pt idx="29">
                  <c:v>0.40050536955148452</c:v>
                </c:pt>
                <c:pt idx="30">
                  <c:v>0.40085679314565481</c:v>
                </c:pt>
                <c:pt idx="31">
                  <c:v>0.43535290443472829</c:v>
                </c:pt>
                <c:pt idx="32">
                  <c:v>0.4026888604353393</c:v>
                </c:pt>
                <c:pt idx="33">
                  <c:v>0.43796526054590573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2-420D-8C0C-DA14CDAB7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279512"/>
        <c:axId val="400281152"/>
      </c:lineChart>
      <c:catAx>
        <c:axId val="170134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1342000"/>
        <c:crosses val="autoZero"/>
        <c:auto val="0"/>
        <c:lblAlgn val="ctr"/>
        <c:lblOffset val="100"/>
        <c:noMultiLvlLbl val="0"/>
      </c:catAx>
      <c:valAx>
        <c:axId val="170134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4.4047619047619044E-2"/>
              <c:y val="2.16797900262467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1341456"/>
        <c:crosses val="autoZero"/>
        <c:crossBetween val="between"/>
      </c:valAx>
      <c:valAx>
        <c:axId val="4002811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0279512"/>
        <c:crosses val="max"/>
        <c:crossBetween val="between"/>
      </c:valAx>
      <c:catAx>
        <c:axId val="400279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281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14318103045819E-2"/>
          <c:y val="0.11316552250190694"/>
          <c:w val="0.93009667293859732"/>
          <c:h val="0.63222424428067769"/>
        </c:manualLayout>
      </c:layout>
      <c:lineChart>
        <c:grouping val="standard"/>
        <c:varyColors val="0"/>
        <c:ser>
          <c:idx val="0"/>
          <c:order val="0"/>
          <c:tx>
            <c:strRef>
              <c:f>'[5]Data figur 3.4f'!$B$3</c:f>
              <c:strCache>
                <c:ptCount val="1"/>
                <c:pt idx="0">
                  <c:v>Humaniora og kunstfag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3.4f'!$A$4:$A$27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3.4f'!$B$4:$B$27</c:f>
              <c:numCache>
                <c:formatCode>General</c:formatCode>
                <c:ptCount val="24"/>
                <c:pt idx="0">
                  <c:v>14.925373134328357</c:v>
                </c:pt>
                <c:pt idx="1">
                  <c:v>16.666666666666664</c:v>
                </c:pt>
                <c:pt idx="2">
                  <c:v>10.465116279069768</c:v>
                </c:pt>
                <c:pt idx="3">
                  <c:v>10.95890410958904</c:v>
                </c:pt>
                <c:pt idx="4">
                  <c:v>7.8651685393258424</c:v>
                </c:pt>
                <c:pt idx="5">
                  <c:v>6.0975609756097562</c:v>
                </c:pt>
                <c:pt idx="6">
                  <c:v>14.414414414414415</c:v>
                </c:pt>
                <c:pt idx="7">
                  <c:v>15.254237288135593</c:v>
                </c:pt>
                <c:pt idx="8">
                  <c:v>18.320610687022899</c:v>
                </c:pt>
                <c:pt idx="9">
                  <c:v>19.444444444444446</c:v>
                </c:pt>
                <c:pt idx="10">
                  <c:v>15.306122448979592</c:v>
                </c:pt>
                <c:pt idx="11">
                  <c:v>22.330097087378643</c:v>
                </c:pt>
                <c:pt idx="12">
                  <c:v>24.031007751937985</c:v>
                </c:pt>
                <c:pt idx="13">
                  <c:v>24.647887300000001</c:v>
                </c:pt>
                <c:pt idx="14">
                  <c:v>27.1523179</c:v>
                </c:pt>
                <c:pt idx="15">
                  <c:v>25.563909800000001</c:v>
                </c:pt>
                <c:pt idx="16">
                  <c:v>30.555555600000002</c:v>
                </c:pt>
                <c:pt idx="17">
                  <c:v>25.9541985</c:v>
                </c:pt>
                <c:pt idx="18">
                  <c:v>29.365079399999999</c:v>
                </c:pt>
                <c:pt idx="19">
                  <c:v>34.351145000000002</c:v>
                </c:pt>
                <c:pt idx="20">
                  <c:v>26.229508200000001</c:v>
                </c:pt>
                <c:pt idx="21">
                  <c:v>36.065573800000003</c:v>
                </c:pt>
                <c:pt idx="22">
                  <c:v>34.558823500000003</c:v>
                </c:pt>
                <c:pt idx="23">
                  <c:v>42.307692299999999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8-42B2-8868-DCBA1A1DA8C9}"/>
            </c:ext>
          </c:extLst>
        </c:ser>
        <c:ser>
          <c:idx val="1"/>
          <c:order val="1"/>
          <c:tx>
            <c:strRef>
              <c:f>'[5]Data figur 3.4f'!$C$3</c:f>
              <c:strCache>
                <c:ptCount val="1"/>
                <c:pt idx="0">
                  <c:v>Samfunnsvitenskap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3.4f'!$A$4:$A$27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3.4f'!$C$4:$C$27</c:f>
              <c:numCache>
                <c:formatCode>General</c:formatCode>
                <c:ptCount val="24"/>
                <c:pt idx="0">
                  <c:v>3.4188034188034191</c:v>
                </c:pt>
                <c:pt idx="1">
                  <c:v>11.711711711711711</c:v>
                </c:pt>
                <c:pt idx="2">
                  <c:v>8.3333333333333321</c:v>
                </c:pt>
                <c:pt idx="3">
                  <c:v>15.625</c:v>
                </c:pt>
                <c:pt idx="4">
                  <c:v>13.986013986013987</c:v>
                </c:pt>
                <c:pt idx="5">
                  <c:v>14.965986394557824</c:v>
                </c:pt>
                <c:pt idx="6">
                  <c:v>15.760869565217392</c:v>
                </c:pt>
                <c:pt idx="7">
                  <c:v>13.777777777777779</c:v>
                </c:pt>
                <c:pt idx="8">
                  <c:v>16.60649819494585</c:v>
                </c:pt>
                <c:pt idx="9">
                  <c:v>15.936254980079681</c:v>
                </c:pt>
                <c:pt idx="10">
                  <c:v>19.4331983805668</c:v>
                </c:pt>
                <c:pt idx="11">
                  <c:v>18.076923076923077</c:v>
                </c:pt>
                <c:pt idx="12">
                  <c:v>20.209059233449477</c:v>
                </c:pt>
                <c:pt idx="13">
                  <c:v>22.580645199999999</c:v>
                </c:pt>
                <c:pt idx="14">
                  <c:v>18.213058400000001</c:v>
                </c:pt>
                <c:pt idx="15">
                  <c:v>24.702380999999999</c:v>
                </c:pt>
                <c:pt idx="16">
                  <c:v>25.471698100000001</c:v>
                </c:pt>
                <c:pt idx="17">
                  <c:v>27.5747508</c:v>
                </c:pt>
                <c:pt idx="18">
                  <c:v>31.741572999999999</c:v>
                </c:pt>
                <c:pt idx="19">
                  <c:v>30.571428600000001</c:v>
                </c:pt>
                <c:pt idx="20">
                  <c:v>29.914529900000002</c:v>
                </c:pt>
                <c:pt idx="21">
                  <c:v>28.651685400000002</c:v>
                </c:pt>
                <c:pt idx="22">
                  <c:v>28.99729</c:v>
                </c:pt>
                <c:pt idx="23">
                  <c:v>33.827893199999998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8-42B2-8868-DCBA1A1DA8C9}"/>
            </c:ext>
          </c:extLst>
        </c:ser>
        <c:ser>
          <c:idx val="2"/>
          <c:order val="2"/>
          <c:tx>
            <c:strRef>
              <c:f>'[5]Data figur 3.4f'!$D$3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3.4f'!$A$4:$A$27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3.4f'!$D$4:$D$27</c:f>
              <c:numCache>
                <c:formatCode>General</c:formatCode>
                <c:ptCount val="24"/>
                <c:pt idx="0">
                  <c:v>15.730337078651685</c:v>
                </c:pt>
                <c:pt idx="1">
                  <c:v>19.565217391304348</c:v>
                </c:pt>
                <c:pt idx="2">
                  <c:v>18.032786885245901</c:v>
                </c:pt>
                <c:pt idx="3">
                  <c:v>18.848167539267017</c:v>
                </c:pt>
                <c:pt idx="4">
                  <c:v>17.647058823529413</c:v>
                </c:pt>
                <c:pt idx="5">
                  <c:v>24.888888888888889</c:v>
                </c:pt>
                <c:pt idx="6">
                  <c:v>26.415094339622641</c:v>
                </c:pt>
                <c:pt idx="7">
                  <c:v>28.996282527881039</c:v>
                </c:pt>
                <c:pt idx="8">
                  <c:v>31.058020477815703</c:v>
                </c:pt>
                <c:pt idx="9">
                  <c:v>36.823104693140799</c:v>
                </c:pt>
                <c:pt idx="10">
                  <c:v>35.460992907801419</c:v>
                </c:pt>
                <c:pt idx="11">
                  <c:v>47.058823529411761</c:v>
                </c:pt>
                <c:pt idx="12">
                  <c:v>49.696969696969695</c:v>
                </c:pt>
                <c:pt idx="13">
                  <c:v>51.388888899999998</c:v>
                </c:pt>
                <c:pt idx="14">
                  <c:v>47.701149399999998</c:v>
                </c:pt>
                <c:pt idx="15">
                  <c:v>55.031446500000001</c:v>
                </c:pt>
                <c:pt idx="16">
                  <c:v>53.872053899999997</c:v>
                </c:pt>
                <c:pt idx="17">
                  <c:v>53.823529399999998</c:v>
                </c:pt>
                <c:pt idx="18">
                  <c:v>57.575757600000003</c:v>
                </c:pt>
                <c:pt idx="19">
                  <c:v>56.3106796</c:v>
                </c:pt>
                <c:pt idx="20">
                  <c:v>54.125412500000003</c:v>
                </c:pt>
                <c:pt idx="21">
                  <c:v>62.6959248</c:v>
                </c:pt>
                <c:pt idx="22">
                  <c:v>59.689922500000002</c:v>
                </c:pt>
                <c:pt idx="23">
                  <c:v>60.264900699999998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B8-42B2-8868-DCBA1A1DA8C9}"/>
            </c:ext>
          </c:extLst>
        </c:ser>
        <c:ser>
          <c:idx val="3"/>
          <c:order val="3"/>
          <c:tx>
            <c:strRef>
              <c:f>'[5]Data figur 3.4f'!$E$3</c:f>
              <c:strCache>
                <c:ptCount val="1"/>
                <c:pt idx="0">
                  <c:v>Teknologi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3.4f'!$A$4:$A$27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3.4f'!$E$4:$E$27</c:f>
              <c:numCache>
                <c:formatCode>General</c:formatCode>
                <c:ptCount val="24"/>
                <c:pt idx="0">
                  <c:v>9.67741935483871</c:v>
                </c:pt>
                <c:pt idx="1">
                  <c:v>24.778761061946902</c:v>
                </c:pt>
                <c:pt idx="2">
                  <c:v>21.481481481481481</c:v>
                </c:pt>
                <c:pt idx="3">
                  <c:v>32.352941176470587</c:v>
                </c:pt>
                <c:pt idx="4">
                  <c:v>23.577235772357724</c:v>
                </c:pt>
                <c:pt idx="5">
                  <c:v>21.774193548387096</c:v>
                </c:pt>
                <c:pt idx="6">
                  <c:v>36.065573770491802</c:v>
                </c:pt>
                <c:pt idx="7">
                  <c:v>32.520325203252028</c:v>
                </c:pt>
                <c:pt idx="8">
                  <c:v>35.460992907801419</c:v>
                </c:pt>
                <c:pt idx="9">
                  <c:v>39.84375</c:v>
                </c:pt>
                <c:pt idx="10">
                  <c:v>42.519685039370081</c:v>
                </c:pt>
                <c:pt idx="11">
                  <c:v>63.428571428571423</c:v>
                </c:pt>
                <c:pt idx="12">
                  <c:v>67.032967032967022</c:v>
                </c:pt>
                <c:pt idx="13">
                  <c:v>64.766839399999995</c:v>
                </c:pt>
                <c:pt idx="14">
                  <c:v>65.408805000000001</c:v>
                </c:pt>
                <c:pt idx="15">
                  <c:v>66.470588199999995</c:v>
                </c:pt>
                <c:pt idx="16">
                  <c:v>67.039106099999998</c:v>
                </c:pt>
                <c:pt idx="17">
                  <c:v>65.174129399999998</c:v>
                </c:pt>
                <c:pt idx="18">
                  <c:v>67.058823500000003</c:v>
                </c:pt>
                <c:pt idx="19">
                  <c:v>56.321839099999998</c:v>
                </c:pt>
                <c:pt idx="20">
                  <c:v>60.447761200000002</c:v>
                </c:pt>
                <c:pt idx="21">
                  <c:v>59.489051099999998</c:v>
                </c:pt>
                <c:pt idx="22">
                  <c:v>60.498220600000003</c:v>
                </c:pt>
                <c:pt idx="23">
                  <c:v>63.582089600000003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B8-42B2-8868-DCBA1A1DA8C9}"/>
            </c:ext>
          </c:extLst>
        </c:ser>
        <c:ser>
          <c:idx val="4"/>
          <c:order val="4"/>
          <c:tx>
            <c:strRef>
              <c:f>'[5]Data figur 3.4f'!$F$3</c:f>
              <c:strCache>
                <c:ptCount val="1"/>
                <c:pt idx="0">
                  <c:v>Medisin og helsefag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3.4f'!$A$4:$A$27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3.4f'!$F$4:$F$27</c:f>
              <c:numCache>
                <c:formatCode>General</c:formatCode>
                <c:ptCount val="24"/>
                <c:pt idx="0">
                  <c:v>15.555555555555555</c:v>
                </c:pt>
                <c:pt idx="1">
                  <c:v>17.880794701986755</c:v>
                </c:pt>
                <c:pt idx="2">
                  <c:v>11.688311688311687</c:v>
                </c:pt>
                <c:pt idx="3">
                  <c:v>21.518987341772153</c:v>
                </c:pt>
                <c:pt idx="4">
                  <c:v>23.809523809523807</c:v>
                </c:pt>
                <c:pt idx="5">
                  <c:v>27.27272727272727</c:v>
                </c:pt>
                <c:pt idx="6">
                  <c:v>22.685185185185187</c:v>
                </c:pt>
                <c:pt idx="7">
                  <c:v>21.951219512195124</c:v>
                </c:pt>
                <c:pt idx="8">
                  <c:v>24.332344213649851</c:v>
                </c:pt>
                <c:pt idx="9">
                  <c:v>20.833333333333336</c:v>
                </c:pt>
                <c:pt idx="10">
                  <c:v>23.772609819121445</c:v>
                </c:pt>
                <c:pt idx="11">
                  <c:v>18.939393939393938</c:v>
                </c:pt>
                <c:pt idx="12">
                  <c:v>20.594479830148622</c:v>
                </c:pt>
                <c:pt idx="13">
                  <c:v>22.4742268</c:v>
                </c:pt>
                <c:pt idx="14">
                  <c:v>24.7191011</c:v>
                </c:pt>
                <c:pt idx="15">
                  <c:v>25.2900232</c:v>
                </c:pt>
                <c:pt idx="16">
                  <c:v>24.074074100000001</c:v>
                </c:pt>
                <c:pt idx="17">
                  <c:v>27.0440252</c:v>
                </c:pt>
                <c:pt idx="18">
                  <c:v>28.3367556</c:v>
                </c:pt>
                <c:pt idx="19">
                  <c:v>25.9493671</c:v>
                </c:pt>
                <c:pt idx="20">
                  <c:v>31.159420300000001</c:v>
                </c:pt>
                <c:pt idx="21">
                  <c:v>32.271762199999998</c:v>
                </c:pt>
                <c:pt idx="22">
                  <c:v>26.947368399999998</c:v>
                </c:pt>
                <c:pt idx="23">
                  <c:v>25.862069000000002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B8-42B2-8868-DCBA1A1DA8C9}"/>
            </c:ext>
          </c:extLst>
        </c:ser>
        <c:ser>
          <c:idx val="5"/>
          <c:order val="5"/>
          <c:tx>
            <c:strRef>
              <c:f>'[5]Data figur 3.4f'!$G$3</c:f>
              <c:strCache>
                <c:ptCount val="1"/>
                <c:pt idx="0">
                  <c:v>Landbruksfag og veterinærmedisin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'[5]Data figur 3.4f'!$A$4:$A$27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'[5]Data figur 3.4f'!$G$4:$G$27</c:f>
              <c:numCache>
                <c:formatCode>General</c:formatCode>
                <c:ptCount val="24"/>
                <c:pt idx="0">
                  <c:v>23.076923076923077</c:v>
                </c:pt>
                <c:pt idx="1">
                  <c:v>30</c:v>
                </c:pt>
                <c:pt idx="2">
                  <c:v>22.448979591836736</c:v>
                </c:pt>
                <c:pt idx="3">
                  <c:v>25.641025641025639</c:v>
                </c:pt>
                <c:pt idx="4">
                  <c:v>23.52941176470588</c:v>
                </c:pt>
                <c:pt idx="5">
                  <c:v>17.543859649122805</c:v>
                </c:pt>
                <c:pt idx="6">
                  <c:v>38.333333333333336</c:v>
                </c:pt>
                <c:pt idx="7">
                  <c:v>40.816326530612244</c:v>
                </c:pt>
                <c:pt idx="8">
                  <c:v>22.727272727272727</c:v>
                </c:pt>
                <c:pt idx="9">
                  <c:v>27.083333333333332</c:v>
                </c:pt>
                <c:pt idx="10">
                  <c:v>38.636363636363633</c:v>
                </c:pt>
                <c:pt idx="11">
                  <c:v>41.818181818181813</c:v>
                </c:pt>
                <c:pt idx="12">
                  <c:v>56.451612903225815</c:v>
                </c:pt>
                <c:pt idx="13">
                  <c:v>53.846153800000003</c:v>
                </c:pt>
                <c:pt idx="14">
                  <c:v>53.703703699999998</c:v>
                </c:pt>
                <c:pt idx="15">
                  <c:v>41.6666667</c:v>
                </c:pt>
                <c:pt idx="16">
                  <c:v>57.5</c:v>
                </c:pt>
                <c:pt idx="17">
                  <c:v>48.837209299999998</c:v>
                </c:pt>
                <c:pt idx="18">
                  <c:v>65.1162791</c:v>
                </c:pt>
                <c:pt idx="19">
                  <c:v>65.517241400000003</c:v>
                </c:pt>
                <c:pt idx="20">
                  <c:v>52.631578900000001</c:v>
                </c:pt>
                <c:pt idx="21">
                  <c:v>61.016949199999999</c:v>
                </c:pt>
                <c:pt idx="22">
                  <c:v>53.488372099999999</c:v>
                </c:pt>
                <c:pt idx="2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B8-42B2-8868-DCBA1A1D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3437480"/>
        <c:axId val="823433544"/>
      </c:lineChart>
      <c:catAx>
        <c:axId val="82343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3433544"/>
        <c:crosses val="autoZero"/>
        <c:auto val="1"/>
        <c:lblAlgn val="ctr"/>
        <c:lblOffset val="100"/>
        <c:tickLblSkip val="2"/>
        <c:noMultiLvlLbl val="0"/>
      </c:catAx>
      <c:valAx>
        <c:axId val="823433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343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024263056226875E-2"/>
          <c:y val="0.85569553805774279"/>
          <c:w val="0.92075015375553282"/>
          <c:h val="0.12873059091912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015620620238"/>
          <c:y val="0.14720739175895695"/>
          <c:w val="0.86695563539994391"/>
          <c:h val="0.646445810127392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'[6]Data figur 3.4g'!$B$3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42C7B91-25E8-43EB-8428-06140C3A355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FFF-473B-9B51-58ECC19D9B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C3CFBFB-63E6-4E74-B842-148E536DB24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FFF-473B-9B51-58ECC19D9B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B4960C-F4B4-4115-873D-B1696C65E22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FFF-473B-9B51-58ECC19D9B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FD5B222-FFFA-47D1-A0C3-DB470460241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FFF-473B-9B51-58ECC19D9B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497E930-8C6E-4842-BD85-F917AB868D9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FFF-473B-9B51-58ECC19D9B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0C8C5B2-1CB3-47D8-AE9E-2270F98568D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FFF-473B-9B51-58ECC19D9B77}"/>
                </c:ext>
              </c:extLst>
            </c:dLbl>
            <c:dLbl>
              <c:idx val="6"/>
              <c:layout>
                <c:manualLayout>
                  <c:x val="3.6529680365296802E-2"/>
                  <c:y val="1.6260162601626018E-2"/>
                </c:manualLayout>
              </c:layout>
              <c:tx>
                <c:rich>
                  <a:bodyPr/>
                  <a:lstStyle/>
                  <a:p>
                    <a:fld id="{4647F199-19D1-415C-94A2-3C875C99564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FFF-473B-9B51-58ECC19D9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'[6]Data figur 3.4g'!$A$4:$A$10</c:f>
              <c:strCache>
                <c:ptCount val="7"/>
                <c:pt idx="0">
                  <c:v>Europa unntatt Norden</c:v>
                </c:pt>
                <c:pt idx="1">
                  <c:v>Asia</c:v>
                </c:pt>
                <c:pt idx="2">
                  <c:v>Afrika</c:v>
                </c:pt>
                <c:pt idx="3">
                  <c:v>Norden</c:v>
                </c:pt>
                <c:pt idx="4">
                  <c:v>Nord-Amerika</c:v>
                </c:pt>
                <c:pt idx="5">
                  <c:v>Latin-Amerika og Karibia</c:v>
                </c:pt>
                <c:pt idx="6">
                  <c:v>Oceania</c:v>
                </c:pt>
              </c:strCache>
            </c:strRef>
          </c:cat>
          <c:val>
            <c:numRef>
              <c:f>'[6]Data figur 3.4g'!$B$4:$B$10</c:f>
              <c:numCache>
                <c:formatCode>General</c:formatCode>
                <c:ptCount val="7"/>
                <c:pt idx="0">
                  <c:v>1164</c:v>
                </c:pt>
                <c:pt idx="1">
                  <c:v>578</c:v>
                </c:pt>
                <c:pt idx="2">
                  <c:v>180</c:v>
                </c:pt>
                <c:pt idx="3">
                  <c:v>275</c:v>
                </c:pt>
                <c:pt idx="4">
                  <c:v>130</c:v>
                </c:pt>
                <c:pt idx="5">
                  <c:v>86</c:v>
                </c:pt>
                <c:pt idx="6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'[6]Data figur 3.4g'!$E$4:$E$10</c15:f>
                <c15:dlblRangeCache>
                  <c:ptCount val="7"/>
                  <c:pt idx="0">
                    <c:v>0,493011436</c:v>
                  </c:pt>
                  <c:pt idx="1">
                    <c:v>0,352654057</c:v>
                  </c:pt>
                  <c:pt idx="2">
                    <c:v>0,288461538</c:v>
                  </c:pt>
                  <c:pt idx="3">
                    <c:v>0,532945736</c:v>
                  </c:pt>
                  <c:pt idx="4">
                    <c:v>0,555555556</c:v>
                  </c:pt>
                  <c:pt idx="5">
                    <c:v>0,401869159</c:v>
                  </c:pt>
                  <c:pt idx="6">
                    <c:v>0,368421053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FFFF-473B-9B51-58ECC19D9B77}"/>
            </c:ext>
          </c:extLst>
        </c:ser>
        <c:ser>
          <c:idx val="0"/>
          <c:order val="1"/>
          <c:tx>
            <c:strRef>
              <c:f>'[6]Data figur 3.4g'!$C$3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80A2109-B439-44A3-AD2E-D1661DA4DD1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FFF-473B-9B51-58ECC19D9B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5F5CD3F-2DFD-4A02-AC24-6708E7E2CF9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FFF-473B-9B51-58ECC19D9B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E00B87-D5B7-4BDD-9584-F8F78F148A6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FFF-473B-9B51-58ECC19D9B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3B29D86-FBE6-4A3C-BB19-DCFFE1D5DA9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FFF-473B-9B51-58ECC19D9B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30E348C-BDC2-4BE4-B2FD-FCCB90B73FC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FFF-473B-9B51-58ECC19D9B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90D6D48-FA79-4298-B305-820CDBD63D8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FFF-473B-9B51-58ECC19D9B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9EF50B3-7F1A-494E-A13E-934EA2F5FF3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FFF-473B-9B51-58ECC19D9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'[6]Data figur 3.4g'!$A$4:$A$10</c:f>
              <c:strCache>
                <c:ptCount val="7"/>
                <c:pt idx="0">
                  <c:v>Europa unntatt Norden</c:v>
                </c:pt>
                <c:pt idx="1">
                  <c:v>Asia</c:v>
                </c:pt>
                <c:pt idx="2">
                  <c:v>Afrika</c:v>
                </c:pt>
                <c:pt idx="3">
                  <c:v>Norden</c:v>
                </c:pt>
                <c:pt idx="4">
                  <c:v>Nord-Amerika</c:v>
                </c:pt>
                <c:pt idx="5">
                  <c:v>Latin-Amerika og Karibia</c:v>
                </c:pt>
                <c:pt idx="6">
                  <c:v>Oceania</c:v>
                </c:pt>
              </c:strCache>
            </c:strRef>
          </c:cat>
          <c:val>
            <c:numRef>
              <c:f>'[6]Data figur 3.4g'!$C$4:$C$10</c:f>
              <c:numCache>
                <c:formatCode>General</c:formatCode>
                <c:ptCount val="7"/>
                <c:pt idx="0">
                  <c:v>1197</c:v>
                </c:pt>
                <c:pt idx="1">
                  <c:v>1061</c:v>
                </c:pt>
                <c:pt idx="2">
                  <c:v>444</c:v>
                </c:pt>
                <c:pt idx="3">
                  <c:v>241</c:v>
                </c:pt>
                <c:pt idx="4">
                  <c:v>104</c:v>
                </c:pt>
                <c:pt idx="5">
                  <c:v>128</c:v>
                </c:pt>
                <c:pt idx="6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'[6]Data figur 3.4g'!$F$4:$F$10</c15:f>
                <c15:dlblRangeCache>
                  <c:ptCount val="7"/>
                  <c:pt idx="0">
                    <c:v>0,506988564</c:v>
                  </c:pt>
                  <c:pt idx="1">
                    <c:v>0,647345943</c:v>
                  </c:pt>
                  <c:pt idx="2">
                    <c:v>0,711538462</c:v>
                  </c:pt>
                  <c:pt idx="3">
                    <c:v>0,467054264</c:v>
                  </c:pt>
                  <c:pt idx="4">
                    <c:v>0,444444444</c:v>
                  </c:pt>
                  <c:pt idx="5">
                    <c:v>0,598130841</c:v>
                  </c:pt>
                  <c:pt idx="6">
                    <c:v>0,631578947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FFFF-473B-9B51-58ECC19D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1701337648"/>
        <c:axId val="170133601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'[6]Data figur 3.4g'!$D$3</c15:sqref>
                        </c15:formulaRef>
                      </c:ext>
                    </c:extLst>
                    <c:strCache>
                      <c:ptCount val="1"/>
                      <c:pt idx="0">
                        <c:v>Alle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'[6]Data figur 3.4g'!$A$4:$A$10</c15:sqref>
                        </c15:formulaRef>
                      </c:ext>
                    </c:extLst>
                    <c:strCache>
                      <c:ptCount val="7"/>
                      <c:pt idx="0">
                        <c:v>Europa unntatt Norden</c:v>
                      </c:pt>
                      <c:pt idx="1">
                        <c:v>Asia</c:v>
                      </c:pt>
                      <c:pt idx="2">
                        <c:v>Afrika</c:v>
                      </c:pt>
                      <c:pt idx="3">
                        <c:v>Norden</c:v>
                      </c:pt>
                      <c:pt idx="4">
                        <c:v>Nord-Amerika</c:v>
                      </c:pt>
                      <c:pt idx="5">
                        <c:v>Latin-Amerika og Karibia</c:v>
                      </c:pt>
                      <c:pt idx="6">
                        <c:v>Oceania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'[6]Data figur 3.4g'!$D$4:$D$10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2361</c:v>
                      </c:pt>
                      <c:pt idx="1">
                        <c:v>1639</c:v>
                      </c:pt>
                      <c:pt idx="2">
                        <c:v>624</c:v>
                      </c:pt>
                      <c:pt idx="3">
                        <c:v>516</c:v>
                      </c:pt>
                      <c:pt idx="4">
                        <c:v>234</c:v>
                      </c:pt>
                      <c:pt idx="5">
                        <c:v>214</c:v>
                      </c:pt>
                      <c:pt idx="6">
                        <c:v>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FFFF-473B-9B51-58ECC19D9B7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'[6]Data figur 3.4g'!$E$3</c15:sqref>
                        </c15:formulaRef>
                      </c:ext>
                    </c:extLst>
                    <c:strCache>
                      <c:ptCount val="1"/>
                      <c:pt idx="0">
                        <c:v>Prosentandel kvinner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'[6]Data figur 3.4g'!$A$4:$A$10</c15:sqref>
                        </c15:formulaRef>
                      </c:ext>
                    </c:extLst>
                    <c:strCache>
                      <c:ptCount val="7"/>
                      <c:pt idx="0">
                        <c:v>Europa unntatt Norden</c:v>
                      </c:pt>
                      <c:pt idx="1">
                        <c:v>Asia</c:v>
                      </c:pt>
                      <c:pt idx="2">
                        <c:v>Afrika</c:v>
                      </c:pt>
                      <c:pt idx="3">
                        <c:v>Norden</c:v>
                      </c:pt>
                      <c:pt idx="4">
                        <c:v>Nord-Amerika</c:v>
                      </c:pt>
                      <c:pt idx="5">
                        <c:v>Latin-Amerika og Karibia</c:v>
                      </c:pt>
                      <c:pt idx="6">
                        <c:v>Oceania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'[6]Data figur 3.4g'!$E$4:$E$10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0.49301143583227447</c:v>
                      </c:pt>
                      <c:pt idx="1">
                        <c:v>0.35265405735204391</c:v>
                      </c:pt>
                      <c:pt idx="2">
                        <c:v>0.28846153846153844</c:v>
                      </c:pt>
                      <c:pt idx="3">
                        <c:v>0.53294573643410847</c:v>
                      </c:pt>
                      <c:pt idx="4">
                        <c:v>0.55555555555555558</c:v>
                      </c:pt>
                      <c:pt idx="5">
                        <c:v>0.40186915887850466</c:v>
                      </c:pt>
                      <c:pt idx="6">
                        <c:v>0.36842105263157893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FFFF-473B-9B51-58ECC19D9B77}"/>
                  </c:ext>
                </c:extLst>
              </c15:ser>
            </c15:filteredBarSeries>
          </c:ext>
        </c:extLst>
      </c:barChart>
      <c:catAx>
        <c:axId val="170133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2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1336016"/>
        <c:crosses val="autoZero"/>
        <c:auto val="0"/>
        <c:lblAlgn val="ctr"/>
        <c:lblOffset val="100"/>
        <c:noMultiLvlLbl val="0"/>
      </c:catAx>
      <c:valAx>
        <c:axId val="170133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3.214285714285714E-2"/>
              <c:y val="7.749795981384678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133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724735270160195"/>
          <c:y val="4.8404729225360585E-2"/>
          <c:w val="0.83732011946782514"/>
          <c:h val="0.796657034843121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'[6]Data figur 3.4h'!$B$3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C169AC1-A3C6-48D0-9416-47871EDE6D4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112-4A7D-BF48-4C246D42A97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26C82D-F417-4546-8041-758C828D53E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112-4A7D-BF48-4C246D42A97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B02D327-E62D-4AFD-B9FF-32D5B411BCB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112-4A7D-BF48-4C246D42A97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E25505-D2E1-423A-B3F1-B3949444D6D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112-4A7D-BF48-4C246D42A97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CE2B15E-D416-4CB3-82AB-4CB0A59E374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112-4A7D-BF48-4C246D42A97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45D57D4-7950-4339-90A4-8654F031CF3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112-4A7D-BF48-4C246D42A97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A408E60-AF00-40F5-8D38-569649547B7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112-4A7D-BF48-4C246D42A97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A94FD5C-BA38-4FC2-BB23-9124990F78D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112-4A7D-BF48-4C246D42A97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E273476-BEF1-4A1C-B18E-080FFDB7F54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112-4A7D-BF48-4C246D42A97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B3C5A95-1E65-451E-AB18-CC9EC01DCFB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112-4A7D-BF48-4C246D42A97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2511FB6-21B4-49A1-ABBD-387B9318362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112-4A7D-BF48-4C246D42A97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465794F-EBAB-40DD-A53A-FA9E1788F41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112-4A7D-BF48-4C246D42A97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DF3D391-E37A-468B-B1BA-CF40571F772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112-4A7D-BF48-4C246D42A97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C048369-9A3C-4C8B-8E3B-5F31C5E3410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112-4A7D-BF48-4C246D42A97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442B038-39B1-4721-8392-A1BAA9B37DF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112-4A7D-BF48-4C246D42A97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2759343-8A86-4F58-9766-FF0C1098254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112-4A7D-BF48-4C246D42A97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3E2C278-7254-4E8D-B0BF-F59C2E541A6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112-4A7D-BF48-4C246D42A97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92512B1-DA78-4024-A358-C4E7BF8C24F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112-4A7D-BF48-4C246D42A97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F802E97-A92F-431A-BD3E-0CA1DCF05E0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112-4A7D-BF48-4C246D42A97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33209C9-9FC0-461B-AF78-24000B5C348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112-4A7D-BF48-4C246D42A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3.4h'!$A$4:$A$23</c:f>
              <c:strCache>
                <c:ptCount val="20"/>
                <c:pt idx="0">
                  <c:v>Hellas</c:v>
                </c:pt>
                <c:pt idx="1">
                  <c:v>Brasil</c:v>
                </c:pt>
                <c:pt idx="2">
                  <c:v>Tanzania</c:v>
                </c:pt>
                <c:pt idx="3">
                  <c:v>Nepal</c:v>
                </c:pt>
                <c:pt idx="4">
                  <c:v>Pakistan</c:v>
                </c:pt>
                <c:pt idx="5">
                  <c:v>Frankrike</c:v>
                </c:pt>
                <c:pt idx="6">
                  <c:v>Polen</c:v>
                </c:pt>
                <c:pt idx="7">
                  <c:v>Storbritannia</c:v>
                </c:pt>
                <c:pt idx="8">
                  <c:v>Spania</c:v>
                </c:pt>
                <c:pt idx="9">
                  <c:v>Nederland</c:v>
                </c:pt>
                <c:pt idx="10">
                  <c:v>Danmark</c:v>
                </c:pt>
                <c:pt idx="11">
                  <c:v>Russland</c:v>
                </c:pt>
                <c:pt idx="12">
                  <c:v>Etiopia</c:v>
                </c:pt>
                <c:pt idx="13">
                  <c:v>USA</c:v>
                </c:pt>
                <c:pt idx="14">
                  <c:v>Sverige</c:v>
                </c:pt>
                <c:pt idx="15">
                  <c:v>Italia</c:v>
                </c:pt>
                <c:pt idx="16">
                  <c:v>Iran</c:v>
                </c:pt>
                <c:pt idx="17">
                  <c:v>India</c:v>
                </c:pt>
                <c:pt idx="18">
                  <c:v>Kina</c:v>
                </c:pt>
                <c:pt idx="19">
                  <c:v>Tyskland</c:v>
                </c:pt>
              </c:strCache>
            </c:strRef>
          </c:cat>
          <c:val>
            <c:numRef>
              <c:f>'[6]Data figur 3.4h'!$B$4:$B$23</c:f>
              <c:numCache>
                <c:formatCode>General</c:formatCode>
                <c:ptCount val="20"/>
                <c:pt idx="0">
                  <c:v>28</c:v>
                </c:pt>
                <c:pt idx="1">
                  <c:v>27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55</c:v>
                </c:pt>
                <c:pt idx="6">
                  <c:v>72</c:v>
                </c:pt>
                <c:pt idx="7">
                  <c:v>55</c:v>
                </c:pt>
                <c:pt idx="8">
                  <c:v>66</c:v>
                </c:pt>
                <c:pt idx="9">
                  <c:v>77</c:v>
                </c:pt>
                <c:pt idx="10">
                  <c:v>83</c:v>
                </c:pt>
                <c:pt idx="11">
                  <c:v>37</c:v>
                </c:pt>
                <c:pt idx="12">
                  <c:v>98</c:v>
                </c:pt>
                <c:pt idx="13">
                  <c:v>100</c:v>
                </c:pt>
                <c:pt idx="14">
                  <c:v>121</c:v>
                </c:pt>
                <c:pt idx="15">
                  <c:v>100</c:v>
                </c:pt>
                <c:pt idx="16">
                  <c:v>116</c:v>
                </c:pt>
                <c:pt idx="17">
                  <c:v>87</c:v>
                </c:pt>
                <c:pt idx="18">
                  <c:v>177</c:v>
                </c:pt>
                <c:pt idx="19">
                  <c:v>237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'[6]Data figur 3.4h'!$E$4:$E$23</c15:f>
                <c15:dlblRangeCache>
                  <c:ptCount val="20"/>
                  <c:pt idx="0">
                    <c:v>0,405797101</c:v>
                  </c:pt>
                  <c:pt idx="1">
                    <c:v>0,38028169</c:v>
                  </c:pt>
                  <c:pt idx="2">
                    <c:v>0,258823529</c:v>
                  </c:pt>
                  <c:pt idx="3">
                    <c:v>0,292134831</c:v>
                  </c:pt>
                  <c:pt idx="4">
                    <c:v>0,31372549</c:v>
                  </c:pt>
                  <c:pt idx="5">
                    <c:v>0,44</c:v>
                  </c:pt>
                  <c:pt idx="6">
                    <c:v>0,549618321</c:v>
                  </c:pt>
                  <c:pt idx="7">
                    <c:v>0,413533835</c:v>
                  </c:pt>
                  <c:pt idx="8">
                    <c:v>0,474820144</c:v>
                  </c:pt>
                  <c:pt idx="9">
                    <c:v>0,52739726</c:v>
                  </c:pt>
                  <c:pt idx="10">
                    <c:v>0,471590909</c:v>
                  </c:pt>
                  <c:pt idx="11">
                    <c:v>0,205555556</c:v>
                  </c:pt>
                  <c:pt idx="12">
                    <c:v>0,544444444</c:v>
                  </c:pt>
                  <c:pt idx="13">
                    <c:v>0,555555556</c:v>
                  </c:pt>
                  <c:pt idx="14">
                    <c:v>0,545045045</c:v>
                  </c:pt>
                  <c:pt idx="15">
                    <c:v>0,41322314</c:v>
                  </c:pt>
                  <c:pt idx="16">
                    <c:v>0,4</c:v>
                  </c:pt>
                  <c:pt idx="17">
                    <c:v>0,297945205</c:v>
                  </c:pt>
                  <c:pt idx="18">
                    <c:v>0,385620915</c:v>
                  </c:pt>
                  <c:pt idx="19">
                    <c:v>0,444652908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6112-4A7D-BF48-4C246D42A97F}"/>
            </c:ext>
          </c:extLst>
        </c:ser>
        <c:ser>
          <c:idx val="1"/>
          <c:order val="1"/>
          <c:tx>
            <c:strRef>
              <c:f>'[6]Data figur 3.4h'!$C$3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A26336B-DEC6-4B08-9272-DD4D10816D4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112-4A7D-BF48-4C246D42A97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D5FE8FA-A1AA-4FA8-ADC0-F7BBC4A424F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112-4A7D-BF48-4C246D42A97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B54A972-A090-403B-A0A7-B3BFCCC8410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112-4A7D-BF48-4C246D42A97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4F7293-33B8-4248-BE3F-0D3DDBADCA3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112-4A7D-BF48-4C246D42A97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709BCC2-5A0F-4C51-8E2E-D89FAE88460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112-4A7D-BF48-4C246D42A97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D640312-F7C1-41E2-BCCA-6D9843267C2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112-4A7D-BF48-4C246D42A97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62FE072-B6D0-46E8-88A3-6F9B31E078C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112-4A7D-BF48-4C246D42A97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B52A3CB-49AA-4AC6-BD93-2A42A41A9A5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112-4A7D-BF48-4C246D42A97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EEBF017-C595-47AF-8098-8893DEBD858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112-4A7D-BF48-4C246D42A97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64E9EE4-E435-431B-90D6-4F09AAAFF7D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112-4A7D-BF48-4C246D42A97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2B0F48D-D04D-4C5A-8FEC-640CA6B3233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112-4A7D-BF48-4C246D42A97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740224E-8A7C-4921-8DEA-5BA07FAE263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112-4A7D-BF48-4C246D42A97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522FFCF-4761-46D3-A2B8-A72458500B2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112-4A7D-BF48-4C246D42A97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4C434E7-879D-4AA7-A3D7-558BEF21711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6112-4A7D-BF48-4C246D42A97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97E1A24-905F-40F1-BDD7-F09E1568641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112-4A7D-BF48-4C246D42A97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2FDC16E-5958-44E9-9492-3F6873F3CFE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6112-4A7D-BF48-4C246D42A97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3B113ED-854D-4D77-8B09-6676B8485F8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6112-4A7D-BF48-4C246D42A97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E8110B9-8E89-4156-9643-84B4E3C5B67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6112-4A7D-BF48-4C246D42A97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38067B9-CED9-41DD-ADC3-0E335DC7C49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6112-4A7D-BF48-4C246D42A97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865AED0-6F78-4319-9705-FECDBE796CF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6112-4A7D-BF48-4C246D42A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3.4h'!$A$4:$A$23</c:f>
              <c:strCache>
                <c:ptCount val="20"/>
                <c:pt idx="0">
                  <c:v>Hellas</c:v>
                </c:pt>
                <c:pt idx="1">
                  <c:v>Brasil</c:v>
                </c:pt>
                <c:pt idx="2">
                  <c:v>Tanzania</c:v>
                </c:pt>
                <c:pt idx="3">
                  <c:v>Nepal</c:v>
                </c:pt>
                <c:pt idx="4">
                  <c:v>Pakistan</c:v>
                </c:pt>
                <c:pt idx="5">
                  <c:v>Frankrike</c:v>
                </c:pt>
                <c:pt idx="6">
                  <c:v>Polen</c:v>
                </c:pt>
                <c:pt idx="7">
                  <c:v>Storbritannia</c:v>
                </c:pt>
                <c:pt idx="8">
                  <c:v>Spania</c:v>
                </c:pt>
                <c:pt idx="9">
                  <c:v>Nederland</c:v>
                </c:pt>
                <c:pt idx="10">
                  <c:v>Danmark</c:v>
                </c:pt>
                <c:pt idx="11">
                  <c:v>Russland</c:v>
                </c:pt>
                <c:pt idx="12">
                  <c:v>Etiopia</c:v>
                </c:pt>
                <c:pt idx="13">
                  <c:v>USA</c:v>
                </c:pt>
                <c:pt idx="14">
                  <c:v>Sverige</c:v>
                </c:pt>
                <c:pt idx="15">
                  <c:v>Italia</c:v>
                </c:pt>
                <c:pt idx="16">
                  <c:v>Iran</c:v>
                </c:pt>
                <c:pt idx="17">
                  <c:v>India</c:v>
                </c:pt>
                <c:pt idx="18">
                  <c:v>Kina</c:v>
                </c:pt>
                <c:pt idx="19">
                  <c:v>Tyskland</c:v>
                </c:pt>
              </c:strCache>
            </c:strRef>
          </c:cat>
          <c:val>
            <c:numRef>
              <c:f>'[6]Data figur 3.4h'!$C$4:$C$23</c:f>
              <c:numCache>
                <c:formatCode>General</c:formatCode>
                <c:ptCount val="20"/>
                <c:pt idx="0">
                  <c:v>41</c:v>
                </c:pt>
                <c:pt idx="1">
                  <c:v>44</c:v>
                </c:pt>
                <c:pt idx="2">
                  <c:v>63</c:v>
                </c:pt>
                <c:pt idx="3">
                  <c:v>63</c:v>
                </c:pt>
                <c:pt idx="4">
                  <c:v>70</c:v>
                </c:pt>
                <c:pt idx="5">
                  <c:v>70</c:v>
                </c:pt>
                <c:pt idx="6">
                  <c:v>59</c:v>
                </c:pt>
                <c:pt idx="7">
                  <c:v>78</c:v>
                </c:pt>
                <c:pt idx="8">
                  <c:v>73</c:v>
                </c:pt>
                <c:pt idx="9">
                  <c:v>69</c:v>
                </c:pt>
                <c:pt idx="10">
                  <c:v>93</c:v>
                </c:pt>
                <c:pt idx="11">
                  <c:v>143</c:v>
                </c:pt>
                <c:pt idx="12">
                  <c:v>82</c:v>
                </c:pt>
                <c:pt idx="13">
                  <c:v>80</c:v>
                </c:pt>
                <c:pt idx="14">
                  <c:v>101</c:v>
                </c:pt>
                <c:pt idx="15">
                  <c:v>142</c:v>
                </c:pt>
                <c:pt idx="16">
                  <c:v>174</c:v>
                </c:pt>
                <c:pt idx="17">
                  <c:v>205</c:v>
                </c:pt>
                <c:pt idx="18">
                  <c:v>282</c:v>
                </c:pt>
                <c:pt idx="19">
                  <c:v>296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'[6]Data figur 3.4h'!$F$4:$F$23</c15:f>
                <c15:dlblRangeCache>
                  <c:ptCount val="20"/>
                  <c:pt idx="0">
                    <c:v>0,594202899</c:v>
                  </c:pt>
                  <c:pt idx="1">
                    <c:v>0,61971831</c:v>
                  </c:pt>
                  <c:pt idx="2">
                    <c:v>0,741176471</c:v>
                  </c:pt>
                  <c:pt idx="3">
                    <c:v>0,707865169</c:v>
                  </c:pt>
                  <c:pt idx="4">
                    <c:v>0,68627451</c:v>
                  </c:pt>
                  <c:pt idx="5">
                    <c:v>0,56</c:v>
                  </c:pt>
                  <c:pt idx="6">
                    <c:v>0,450381679</c:v>
                  </c:pt>
                  <c:pt idx="7">
                    <c:v>0,586466165</c:v>
                  </c:pt>
                  <c:pt idx="8">
                    <c:v>0,525179856</c:v>
                  </c:pt>
                  <c:pt idx="9">
                    <c:v>0,47260274</c:v>
                  </c:pt>
                  <c:pt idx="10">
                    <c:v>0,528409091</c:v>
                  </c:pt>
                  <c:pt idx="11">
                    <c:v>0,794444444</c:v>
                  </c:pt>
                  <c:pt idx="12">
                    <c:v>0,455555556</c:v>
                  </c:pt>
                  <c:pt idx="13">
                    <c:v>0,444444444</c:v>
                  </c:pt>
                  <c:pt idx="14">
                    <c:v>0,454954955</c:v>
                  </c:pt>
                  <c:pt idx="15">
                    <c:v>0,58677686</c:v>
                  </c:pt>
                  <c:pt idx="16">
                    <c:v>0,6</c:v>
                  </c:pt>
                  <c:pt idx="17">
                    <c:v>0,702054795</c:v>
                  </c:pt>
                  <c:pt idx="18">
                    <c:v>0,614379085</c:v>
                  </c:pt>
                  <c:pt idx="19">
                    <c:v>0,555347092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6112-4A7D-BF48-4C246D42A9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95593696"/>
        <c:axId val="397702288"/>
      </c:barChart>
      <c:catAx>
        <c:axId val="395593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7702288"/>
        <c:crosses val="autoZero"/>
        <c:auto val="1"/>
        <c:lblAlgn val="ctr"/>
        <c:lblOffset val="100"/>
        <c:noMultiLvlLbl val="0"/>
      </c:catAx>
      <c:valAx>
        <c:axId val="397702288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559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'[6]Data figur 3.4i'!$B$3</c:f>
              <c:strCache>
                <c:ptCount val="1"/>
                <c:pt idx="0">
                  <c:v>Humaniora og kunstfag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3.4i'!$A$4:$A$8</c:f>
              <c:strCache>
                <c:ptCount val="5"/>
                <c:pt idx="0">
                  <c:v>Europa (N=2877)</c:v>
                </c:pt>
                <c:pt idx="1">
                  <c:v>Asia (N=1677)</c:v>
                </c:pt>
                <c:pt idx="2">
                  <c:v>Afrika (N=624)</c:v>
                </c:pt>
                <c:pt idx="3">
                  <c:v>Amerika (N=448)</c:v>
                </c:pt>
                <c:pt idx="4">
                  <c:v>Alle (N=5626)</c:v>
                </c:pt>
              </c:strCache>
            </c:strRef>
          </c:cat>
          <c:val>
            <c:numRef>
              <c:f>'[6]Data figur 3.4i'!$B$4:$B$8</c:f>
              <c:numCache>
                <c:formatCode>General</c:formatCode>
                <c:ptCount val="5"/>
                <c:pt idx="0">
                  <c:v>8.8286409999999996E-2</c:v>
                </c:pt>
                <c:pt idx="1">
                  <c:v>2.2659510000000001E-2</c:v>
                </c:pt>
                <c:pt idx="2">
                  <c:v>5.4487180000000003E-2</c:v>
                </c:pt>
                <c:pt idx="3">
                  <c:v>0.10267857</c:v>
                </c:pt>
                <c:pt idx="4">
                  <c:v>6.6121579999999999E-2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2-4756-86F4-CCB7057F409C}"/>
            </c:ext>
          </c:extLst>
        </c:ser>
        <c:ser>
          <c:idx val="1"/>
          <c:order val="1"/>
          <c:tx>
            <c:strRef>
              <c:f>'[6]Data figur 3.4i'!$C$3</c:f>
              <c:strCache>
                <c:ptCount val="1"/>
                <c:pt idx="0">
                  <c:v>Samfunnsvitenskap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3.4i'!$A$4:$A$8</c:f>
              <c:strCache>
                <c:ptCount val="5"/>
                <c:pt idx="0">
                  <c:v>Europa (N=2877)</c:v>
                </c:pt>
                <c:pt idx="1">
                  <c:v>Asia (N=1677)</c:v>
                </c:pt>
                <c:pt idx="2">
                  <c:v>Afrika (N=624)</c:v>
                </c:pt>
                <c:pt idx="3">
                  <c:v>Amerika (N=448)</c:v>
                </c:pt>
                <c:pt idx="4">
                  <c:v>Alle (N=5626)</c:v>
                </c:pt>
              </c:strCache>
            </c:strRef>
          </c:cat>
          <c:val>
            <c:numRef>
              <c:f>'[6]Data figur 3.4i'!$C$4:$C$8</c:f>
              <c:numCache>
                <c:formatCode>General</c:formatCode>
                <c:ptCount val="5"/>
                <c:pt idx="0">
                  <c:v>0.1637122</c:v>
                </c:pt>
                <c:pt idx="1">
                  <c:v>0.10793083000000001</c:v>
                </c:pt>
                <c:pt idx="2">
                  <c:v>0.24038461999999999</c:v>
                </c:pt>
                <c:pt idx="3">
                  <c:v>0.20758929000000001</c:v>
                </c:pt>
                <c:pt idx="4">
                  <c:v>0.15908283000000001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2-4756-86F4-CCB7057F409C}"/>
            </c:ext>
          </c:extLst>
        </c:ser>
        <c:ser>
          <c:idx val="2"/>
          <c:order val="2"/>
          <c:tx>
            <c:strRef>
              <c:f>'[6]Data figur 3.4i'!$D$3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3.4i'!$A$4:$A$8</c:f>
              <c:strCache>
                <c:ptCount val="5"/>
                <c:pt idx="0">
                  <c:v>Europa (N=2877)</c:v>
                </c:pt>
                <c:pt idx="1">
                  <c:v>Asia (N=1677)</c:v>
                </c:pt>
                <c:pt idx="2">
                  <c:v>Afrika (N=624)</c:v>
                </c:pt>
                <c:pt idx="3">
                  <c:v>Amerika (N=448)</c:v>
                </c:pt>
                <c:pt idx="4">
                  <c:v>Alle (N=5626)</c:v>
                </c:pt>
              </c:strCache>
            </c:strRef>
          </c:cat>
          <c:val>
            <c:numRef>
              <c:f>'[6]Data figur 3.4i'!$D$4:$D$8</c:f>
              <c:numCache>
                <c:formatCode>General</c:formatCode>
                <c:ptCount val="5"/>
                <c:pt idx="0">
                  <c:v>0.31004519000000003</c:v>
                </c:pt>
                <c:pt idx="1">
                  <c:v>0.26058438</c:v>
                </c:pt>
                <c:pt idx="2">
                  <c:v>0.17467948999999999</c:v>
                </c:pt>
                <c:pt idx="3">
                  <c:v>0.27901786000000001</c:v>
                </c:pt>
                <c:pt idx="4">
                  <c:v>0.27781728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2-4756-86F4-CCB7057F409C}"/>
            </c:ext>
          </c:extLst>
        </c:ser>
        <c:ser>
          <c:idx val="3"/>
          <c:order val="3"/>
          <c:tx>
            <c:strRef>
              <c:f>'[6]Data figur 3.4i'!$E$3</c:f>
              <c:strCache>
                <c:ptCount val="1"/>
                <c:pt idx="0">
                  <c:v>Teknologi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3.4i'!$A$4:$A$8</c:f>
              <c:strCache>
                <c:ptCount val="5"/>
                <c:pt idx="0">
                  <c:v>Europa (N=2877)</c:v>
                </c:pt>
                <c:pt idx="1">
                  <c:v>Asia (N=1677)</c:v>
                </c:pt>
                <c:pt idx="2">
                  <c:v>Afrika (N=624)</c:v>
                </c:pt>
                <c:pt idx="3">
                  <c:v>Amerika (N=448)</c:v>
                </c:pt>
                <c:pt idx="4">
                  <c:v>Alle (N=5626)</c:v>
                </c:pt>
              </c:strCache>
            </c:strRef>
          </c:cat>
          <c:val>
            <c:numRef>
              <c:f>'[6]Data figur 3.4i'!$E$4:$E$8</c:f>
              <c:numCache>
                <c:formatCode>General</c:formatCode>
                <c:ptCount val="5"/>
                <c:pt idx="0">
                  <c:v>0.18317691999999999</c:v>
                </c:pt>
                <c:pt idx="1">
                  <c:v>0.4072749</c:v>
                </c:pt>
                <c:pt idx="2">
                  <c:v>0.14903846000000001</c:v>
                </c:pt>
                <c:pt idx="3">
                  <c:v>0.19419643</c:v>
                </c:pt>
                <c:pt idx="4">
                  <c:v>0.24706718999999999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2-4756-86F4-CCB7057F409C}"/>
            </c:ext>
          </c:extLst>
        </c:ser>
        <c:ser>
          <c:idx val="4"/>
          <c:order val="4"/>
          <c:tx>
            <c:strRef>
              <c:f>'[6]Data figur 3.4i'!$F$3</c:f>
              <c:strCache>
                <c:ptCount val="1"/>
                <c:pt idx="0">
                  <c:v>Medisin og helsefag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3.4i'!$A$4:$A$8</c:f>
              <c:strCache>
                <c:ptCount val="5"/>
                <c:pt idx="0">
                  <c:v>Europa (N=2877)</c:v>
                </c:pt>
                <c:pt idx="1">
                  <c:v>Asia (N=1677)</c:v>
                </c:pt>
                <c:pt idx="2">
                  <c:v>Afrika (N=624)</c:v>
                </c:pt>
                <c:pt idx="3">
                  <c:v>Amerika (N=448)</c:v>
                </c:pt>
                <c:pt idx="4">
                  <c:v>Alle (N=5626)</c:v>
                </c:pt>
              </c:strCache>
            </c:strRef>
          </c:cat>
          <c:val>
            <c:numRef>
              <c:f>'[6]Data figur 3.4i'!$F$4:$F$8</c:f>
              <c:numCache>
                <c:formatCode>General</c:formatCode>
                <c:ptCount val="5"/>
                <c:pt idx="0">
                  <c:v>0.22384428000000001</c:v>
                </c:pt>
                <c:pt idx="1">
                  <c:v>0.16457960999999999</c:v>
                </c:pt>
                <c:pt idx="2">
                  <c:v>0.28685896999999999</c:v>
                </c:pt>
                <c:pt idx="3">
                  <c:v>0.16964286000000001</c:v>
                </c:pt>
                <c:pt idx="4">
                  <c:v>0.20885176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12-4756-86F4-CCB7057F409C}"/>
            </c:ext>
          </c:extLst>
        </c:ser>
        <c:ser>
          <c:idx val="5"/>
          <c:order val="5"/>
          <c:tx>
            <c:strRef>
              <c:f>'[6]Data figur 3.4i'!$G$3</c:f>
              <c:strCache>
                <c:ptCount val="1"/>
                <c:pt idx="0">
                  <c:v>Landbruksfag og veterinærmedisin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'[6]Data figur 3.4i'!$A$4:$A$8</c:f>
              <c:strCache>
                <c:ptCount val="5"/>
                <c:pt idx="0">
                  <c:v>Europa (N=2877)</c:v>
                </c:pt>
                <c:pt idx="1">
                  <c:v>Asia (N=1677)</c:v>
                </c:pt>
                <c:pt idx="2">
                  <c:v>Afrika (N=624)</c:v>
                </c:pt>
                <c:pt idx="3">
                  <c:v>Amerika (N=448)</c:v>
                </c:pt>
                <c:pt idx="4">
                  <c:v>Alle (N=5626)</c:v>
                </c:pt>
              </c:strCache>
            </c:strRef>
          </c:cat>
          <c:val>
            <c:numRef>
              <c:f>'[6]Data figur 3.4i'!$G$4:$G$8</c:f>
              <c:numCache>
                <c:formatCode>General</c:formatCode>
                <c:ptCount val="5"/>
                <c:pt idx="0">
                  <c:v>3.0935000000000001E-2</c:v>
                </c:pt>
                <c:pt idx="1">
                  <c:v>3.6970780000000002E-2</c:v>
                </c:pt>
                <c:pt idx="2">
                  <c:v>9.4551280000000001E-2</c:v>
                </c:pt>
                <c:pt idx="3">
                  <c:v>4.6875E-2</c:v>
                </c:pt>
                <c:pt idx="4">
                  <c:v>4.1059369999999998E-2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12-4756-86F4-CCB7057F40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2"/>
        <c:overlap val="100"/>
        <c:axId val="666528656"/>
        <c:axId val="666522096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'[6]Data figur 3.4i'!$I$4</c15:sqref>
                        </c15:formulaRef>
                      </c:ext>
                    </c:extLst>
                    <c:strCache>
                      <c:ptCount val="1"/>
                      <c:pt idx="0">
                        <c:v>N=2877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b-N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'[6]Data figur 3.4i'!$A$4:$A$8</c15:sqref>
                        </c15:formulaRef>
                      </c:ext>
                    </c:extLst>
                    <c:strCache>
                      <c:ptCount val="5"/>
                      <c:pt idx="0">
                        <c:v>Europa (N=2877)</c:v>
                      </c:pt>
                      <c:pt idx="1">
                        <c:v>Asia (N=1677)</c:v>
                      </c:pt>
                      <c:pt idx="2">
                        <c:v>Afrika (N=624)</c:v>
                      </c:pt>
                      <c:pt idx="3">
                        <c:v>Amerika (N=448)</c:v>
                      </c:pt>
                      <c:pt idx="4">
                        <c:v>Alle (N=5626)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'[6]Data figur 3.4i'!$I$5:$I$7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512-4756-86F4-CCB7057F409C}"/>
                  </c:ext>
                </c:extLst>
              </c15:ser>
            </c15:filteredBarSeries>
          </c:ext>
        </c:extLst>
      </c:barChart>
      <c:catAx>
        <c:axId val="66652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6522096"/>
        <c:crosses val="autoZero"/>
        <c:auto val="1"/>
        <c:lblAlgn val="ctr"/>
        <c:lblOffset val="100"/>
        <c:noMultiLvlLbl val="0"/>
      </c:catAx>
      <c:valAx>
        <c:axId val="666522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652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39740572759319E-2"/>
          <c:y val="0.89998611952352114"/>
          <c:w val="0.92841281990733582"/>
          <c:h val="8.9385040812206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54008424175909E-2"/>
          <c:y val="9.8438673496685739E-2"/>
          <c:w val="0.6342318253393312"/>
          <c:h val="0.74449453565448287"/>
        </c:manualLayout>
      </c:layout>
      <c:lineChart>
        <c:grouping val="standard"/>
        <c:varyColors val="0"/>
        <c:ser>
          <c:idx val="0"/>
          <c:order val="0"/>
          <c:tx>
            <c:strRef>
              <c:f>'F3.4j'!$A$4</c:f>
              <c:strCache>
                <c:ptCount val="1"/>
                <c:pt idx="0">
                  <c:v>Antall stipendiater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'F3.4j'!$B$3:$AV$3</c:f>
              <c:numCache>
                <c:formatCode>General</c:formatCode>
                <c:ptCount val="47"/>
                <c:pt idx="0">
                  <c:v>1977</c:v>
                </c:pt>
                <c:pt idx="2">
                  <c:v>1979</c:v>
                </c:pt>
                <c:pt idx="4">
                  <c:v>1981</c:v>
                </c:pt>
                <c:pt idx="6">
                  <c:v>1983</c:v>
                </c:pt>
                <c:pt idx="8">
                  <c:v>1985</c:v>
                </c:pt>
                <c:pt idx="10">
                  <c:v>1987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'F3.4j'!$B$4:$AV$4</c:f>
              <c:numCache>
                <c:formatCode>General</c:formatCode>
                <c:ptCount val="47"/>
                <c:pt idx="0">
                  <c:v>639</c:v>
                </c:pt>
                <c:pt idx="2">
                  <c:v>720</c:v>
                </c:pt>
                <c:pt idx="4">
                  <c:v>801</c:v>
                </c:pt>
                <c:pt idx="6">
                  <c:v>818</c:v>
                </c:pt>
                <c:pt idx="8">
                  <c:v>897</c:v>
                </c:pt>
                <c:pt idx="10">
                  <c:v>1143</c:v>
                </c:pt>
                <c:pt idx="12">
                  <c:v>1973</c:v>
                </c:pt>
                <c:pt idx="14">
                  <c:v>2412</c:v>
                </c:pt>
                <c:pt idx="16">
                  <c:v>2873</c:v>
                </c:pt>
                <c:pt idx="18">
                  <c:v>2961</c:v>
                </c:pt>
                <c:pt idx="20">
                  <c:v>3131</c:v>
                </c:pt>
                <c:pt idx="22">
                  <c:v>3222</c:v>
                </c:pt>
                <c:pt idx="24">
                  <c:v>3397</c:v>
                </c:pt>
                <c:pt idx="26">
                  <c:v>3582</c:v>
                </c:pt>
                <c:pt idx="28">
                  <c:v>4287</c:v>
                </c:pt>
                <c:pt idx="30">
                  <c:v>4994</c:v>
                </c:pt>
                <c:pt idx="31">
                  <c:v>5331</c:v>
                </c:pt>
                <c:pt idx="32">
                  <c:v>5759</c:v>
                </c:pt>
                <c:pt idx="33">
                  <c:v>5928</c:v>
                </c:pt>
                <c:pt idx="34">
                  <c:v>5943</c:v>
                </c:pt>
                <c:pt idx="35">
                  <c:v>5714</c:v>
                </c:pt>
                <c:pt idx="36">
                  <c:v>5842</c:v>
                </c:pt>
                <c:pt idx="37">
                  <c:v>5717</c:v>
                </c:pt>
                <c:pt idx="38">
                  <c:v>5951</c:v>
                </c:pt>
                <c:pt idx="39">
                  <c:v>6129</c:v>
                </c:pt>
                <c:pt idx="40">
                  <c:v>6740</c:v>
                </c:pt>
                <c:pt idx="41">
                  <c:v>6960</c:v>
                </c:pt>
                <c:pt idx="42">
                  <c:v>7096</c:v>
                </c:pt>
                <c:pt idx="43">
                  <c:v>7286</c:v>
                </c:pt>
                <c:pt idx="44">
                  <c:v>7695</c:v>
                </c:pt>
                <c:pt idx="45">
                  <c:v>7894</c:v>
                </c:pt>
                <c:pt idx="46">
                  <c:v>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C-4B60-8A28-C7A3413669B7}"/>
            </c:ext>
          </c:extLst>
        </c:ser>
        <c:ser>
          <c:idx val="1"/>
          <c:order val="1"/>
          <c:tx>
            <c:strRef>
              <c:f>'F3.4j'!$A$5</c:f>
              <c:strCache>
                <c:ptCount val="1"/>
                <c:pt idx="0">
                  <c:v>Doktorgradsavtaler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'F3.4j'!$B$3:$AV$3</c:f>
              <c:numCache>
                <c:formatCode>General</c:formatCode>
                <c:ptCount val="47"/>
                <c:pt idx="0">
                  <c:v>1977</c:v>
                </c:pt>
                <c:pt idx="2">
                  <c:v>1979</c:v>
                </c:pt>
                <c:pt idx="4">
                  <c:v>1981</c:v>
                </c:pt>
                <c:pt idx="6">
                  <c:v>1983</c:v>
                </c:pt>
                <c:pt idx="8">
                  <c:v>1985</c:v>
                </c:pt>
                <c:pt idx="10">
                  <c:v>1987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'F3.4j'!$B$5:$AV$5</c:f>
              <c:numCache>
                <c:formatCode>General</c:formatCode>
                <c:ptCount val="47"/>
                <c:pt idx="28">
                  <c:v>6035</c:v>
                </c:pt>
                <c:pt idx="29">
                  <c:v>6480</c:v>
                </c:pt>
                <c:pt idx="30">
                  <c:v>7090</c:v>
                </c:pt>
                <c:pt idx="31">
                  <c:v>7885</c:v>
                </c:pt>
                <c:pt idx="32">
                  <c:v>8375</c:v>
                </c:pt>
                <c:pt idx="33">
                  <c:v>8895</c:v>
                </c:pt>
                <c:pt idx="34">
                  <c:v>9030</c:v>
                </c:pt>
                <c:pt idx="35">
                  <c:v>9520</c:v>
                </c:pt>
                <c:pt idx="36">
                  <c:v>9430</c:v>
                </c:pt>
                <c:pt idx="37">
                  <c:v>9580</c:v>
                </c:pt>
                <c:pt idx="38">
                  <c:v>9855</c:v>
                </c:pt>
                <c:pt idx="39">
                  <c:v>10260</c:v>
                </c:pt>
                <c:pt idx="40">
                  <c:v>10700</c:v>
                </c:pt>
                <c:pt idx="41">
                  <c:v>11305</c:v>
                </c:pt>
                <c:pt idx="42">
                  <c:v>11350</c:v>
                </c:pt>
                <c:pt idx="43">
                  <c:v>11570</c:v>
                </c:pt>
                <c:pt idx="44">
                  <c:v>11940</c:v>
                </c:pt>
                <c:pt idx="45">
                  <c:v>12395</c:v>
                </c:pt>
                <c:pt idx="46">
                  <c:v>12178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C-4B60-8A28-C7A3413669B7}"/>
            </c:ext>
          </c:extLst>
        </c:ser>
        <c:ser>
          <c:idx val="2"/>
          <c:order val="2"/>
          <c:tx>
            <c:strRef>
              <c:f>'F3.4j'!$A$6</c:f>
              <c:strCache>
                <c:ptCount val="1"/>
                <c:pt idx="0">
                  <c:v>Avlagte doktorgrader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'F3.4j'!$B$3:$AV$3</c:f>
              <c:numCache>
                <c:formatCode>General</c:formatCode>
                <c:ptCount val="47"/>
                <c:pt idx="0">
                  <c:v>1977</c:v>
                </c:pt>
                <c:pt idx="2">
                  <c:v>1979</c:v>
                </c:pt>
                <c:pt idx="4">
                  <c:v>1981</c:v>
                </c:pt>
                <c:pt idx="6">
                  <c:v>1983</c:v>
                </c:pt>
                <c:pt idx="8">
                  <c:v>1985</c:v>
                </c:pt>
                <c:pt idx="10">
                  <c:v>1987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</c:numCache>
            </c:numRef>
          </c:cat>
          <c:val>
            <c:numRef>
              <c:f>'F3.4j'!$B$6:$AV$6</c:f>
              <c:numCache>
                <c:formatCode>General</c:formatCode>
                <c:ptCount val="47"/>
                <c:pt idx="0">
                  <c:v>190</c:v>
                </c:pt>
                <c:pt idx="1">
                  <c:v>162</c:v>
                </c:pt>
                <c:pt idx="2">
                  <c:v>170</c:v>
                </c:pt>
                <c:pt idx="3">
                  <c:v>201</c:v>
                </c:pt>
                <c:pt idx="4">
                  <c:v>180</c:v>
                </c:pt>
                <c:pt idx="5">
                  <c:v>202</c:v>
                </c:pt>
                <c:pt idx="6">
                  <c:v>212</c:v>
                </c:pt>
                <c:pt idx="7">
                  <c:v>226</c:v>
                </c:pt>
                <c:pt idx="8">
                  <c:v>228</c:v>
                </c:pt>
                <c:pt idx="9">
                  <c:v>253</c:v>
                </c:pt>
                <c:pt idx="10">
                  <c:v>256</c:v>
                </c:pt>
                <c:pt idx="11">
                  <c:v>301</c:v>
                </c:pt>
                <c:pt idx="12">
                  <c:v>341</c:v>
                </c:pt>
                <c:pt idx="13">
                  <c:v>395</c:v>
                </c:pt>
                <c:pt idx="14" formatCode="0">
                  <c:v>416</c:v>
                </c:pt>
                <c:pt idx="15" formatCode="0">
                  <c:v>441</c:v>
                </c:pt>
                <c:pt idx="16" formatCode="0">
                  <c:v>492</c:v>
                </c:pt>
                <c:pt idx="17" formatCode="0">
                  <c:v>551</c:v>
                </c:pt>
                <c:pt idx="18" formatCode="0">
                  <c:v>602</c:v>
                </c:pt>
                <c:pt idx="19" formatCode="0">
                  <c:v>602</c:v>
                </c:pt>
                <c:pt idx="20" formatCode="0">
                  <c:v>628</c:v>
                </c:pt>
                <c:pt idx="21" formatCode="0">
                  <c:v>685</c:v>
                </c:pt>
                <c:pt idx="22" formatCode="0">
                  <c:v>695</c:v>
                </c:pt>
                <c:pt idx="23" formatCode="0">
                  <c:v>647</c:v>
                </c:pt>
                <c:pt idx="24" formatCode="0">
                  <c:v>677</c:v>
                </c:pt>
                <c:pt idx="25" formatCode="0">
                  <c:v>739</c:v>
                </c:pt>
                <c:pt idx="26" formatCode="0">
                  <c:v>723</c:v>
                </c:pt>
                <c:pt idx="27" formatCode="0">
                  <c:v>782</c:v>
                </c:pt>
                <c:pt idx="28" formatCode="0">
                  <c:v>855</c:v>
                </c:pt>
                <c:pt idx="29" formatCode="0">
                  <c:v>905</c:v>
                </c:pt>
                <c:pt idx="30" formatCode="0">
                  <c:v>1030</c:v>
                </c:pt>
                <c:pt idx="31" formatCode="0">
                  <c:v>1245</c:v>
                </c:pt>
                <c:pt idx="32" formatCode="0">
                  <c:v>1148</c:v>
                </c:pt>
                <c:pt idx="33" formatCode="0">
                  <c:v>1185</c:v>
                </c:pt>
                <c:pt idx="34" formatCode="0">
                  <c:v>1329</c:v>
                </c:pt>
                <c:pt idx="35" formatCode="0">
                  <c:v>1461</c:v>
                </c:pt>
                <c:pt idx="36" formatCode="0">
                  <c:v>1524</c:v>
                </c:pt>
                <c:pt idx="37" formatCode="0">
                  <c:v>1448</c:v>
                </c:pt>
                <c:pt idx="38" formatCode="0">
                  <c:v>1436</c:v>
                </c:pt>
                <c:pt idx="39" formatCode="0">
                  <c:v>1410</c:v>
                </c:pt>
                <c:pt idx="40" formatCode="0">
                  <c:v>1493</c:v>
                </c:pt>
                <c:pt idx="41" formatCode="0">
                  <c:v>1564</c:v>
                </c:pt>
                <c:pt idx="42" formatCode="0">
                  <c:v>1583</c:v>
                </c:pt>
                <c:pt idx="43" formatCode="0">
                  <c:v>1634</c:v>
                </c:pt>
                <c:pt idx="44" formatCode="0">
                  <c:v>1601</c:v>
                </c:pt>
                <c:pt idx="45" formatCode="0">
                  <c:v>1562</c:v>
                </c:pt>
                <c:pt idx="46" formatCode="0">
                  <c:v>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EC-4B60-8A28-C7A341366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803680"/>
        <c:axId val="1555807040"/>
      </c:lineChart>
      <c:catAx>
        <c:axId val="15558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55807040"/>
        <c:crosses val="autoZero"/>
        <c:auto val="1"/>
        <c:lblAlgn val="ctr"/>
        <c:lblOffset val="100"/>
        <c:noMultiLvlLbl val="0"/>
      </c:catAx>
      <c:valAx>
        <c:axId val="15558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1.28991027284379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558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Humaniora og kunstfag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1206036745406824E-2"/>
          <c:y val="0.17111880046136102"/>
          <c:w val="0.58395000000000008"/>
          <c:h val="0.68471351115712609"/>
        </c:manualLayout>
      </c:layout>
      <c:lineChart>
        <c:grouping val="standard"/>
        <c:varyColors val="0"/>
        <c:ser>
          <c:idx val="0"/>
          <c:order val="0"/>
          <c:tx>
            <c:strRef>
              <c:f>'F3.4k'!$A$7</c:f>
              <c:strCache>
                <c:ptCount val="1"/>
                <c:pt idx="0">
                  <c:v>Antall stipen-diater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'F3.4k'!$E$6:$Y$6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'F3.4k'!$E$7:$Y$7</c:f>
              <c:numCache>
                <c:formatCode>General</c:formatCode>
                <c:ptCount val="21"/>
                <c:pt idx="0">
                  <c:v>337</c:v>
                </c:pt>
                <c:pt idx="2">
                  <c:v>438</c:v>
                </c:pt>
                <c:pt idx="4">
                  <c:v>464</c:v>
                </c:pt>
                <c:pt idx="5">
                  <c:v>499</c:v>
                </c:pt>
                <c:pt idx="6">
                  <c:v>550</c:v>
                </c:pt>
                <c:pt idx="7">
                  <c:v>575</c:v>
                </c:pt>
                <c:pt idx="8">
                  <c:v>561</c:v>
                </c:pt>
                <c:pt idx="9">
                  <c:v>551</c:v>
                </c:pt>
                <c:pt idx="10">
                  <c:v>547</c:v>
                </c:pt>
                <c:pt idx="11">
                  <c:v>550</c:v>
                </c:pt>
                <c:pt idx="12">
                  <c:v>548</c:v>
                </c:pt>
                <c:pt idx="13">
                  <c:v>535</c:v>
                </c:pt>
                <c:pt idx="14">
                  <c:v>605</c:v>
                </c:pt>
                <c:pt idx="15">
                  <c:v>651</c:v>
                </c:pt>
                <c:pt idx="16">
                  <c:v>691</c:v>
                </c:pt>
                <c:pt idx="17">
                  <c:v>680</c:v>
                </c:pt>
                <c:pt idx="18">
                  <c:v>688</c:v>
                </c:pt>
                <c:pt idx="19">
                  <c:v>705</c:v>
                </c:pt>
                <c:pt idx="20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84-49E3-AD52-E72460B79B98}"/>
            </c:ext>
          </c:extLst>
        </c:ser>
        <c:ser>
          <c:idx val="1"/>
          <c:order val="1"/>
          <c:tx>
            <c:strRef>
              <c:f>'F3.4k'!$A$8</c:f>
              <c:strCache>
                <c:ptCount val="1"/>
                <c:pt idx="0">
                  <c:v>Doktor-grads-avtaler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'F3.4k'!$E$6:$Y$6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'F3.4k'!$E$8:$Y$8</c:f>
              <c:numCache>
                <c:formatCode>General</c:formatCode>
                <c:ptCount val="21"/>
                <c:pt idx="0">
                  <c:v>585</c:v>
                </c:pt>
                <c:pt idx="1">
                  <c:v>550</c:v>
                </c:pt>
                <c:pt idx="2">
                  <c:v>640</c:v>
                </c:pt>
                <c:pt idx="3">
                  <c:v>620</c:v>
                </c:pt>
                <c:pt idx="4">
                  <c:v>660</c:v>
                </c:pt>
                <c:pt idx="5">
                  <c:v>710</c:v>
                </c:pt>
                <c:pt idx="6">
                  <c:v>750</c:v>
                </c:pt>
                <c:pt idx="7">
                  <c:v>850</c:v>
                </c:pt>
                <c:pt idx="8">
                  <c:v>865</c:v>
                </c:pt>
                <c:pt idx="9">
                  <c:v>850</c:v>
                </c:pt>
                <c:pt idx="10">
                  <c:v>870</c:v>
                </c:pt>
                <c:pt idx="11">
                  <c:v>900</c:v>
                </c:pt>
                <c:pt idx="12">
                  <c:v>890</c:v>
                </c:pt>
                <c:pt idx="13">
                  <c:v>935</c:v>
                </c:pt>
                <c:pt idx="14">
                  <c:v>915</c:v>
                </c:pt>
                <c:pt idx="15">
                  <c:v>1010</c:v>
                </c:pt>
                <c:pt idx="16">
                  <c:v>995</c:v>
                </c:pt>
                <c:pt idx="17">
                  <c:v>965</c:v>
                </c:pt>
                <c:pt idx="18">
                  <c:v>950</c:v>
                </c:pt>
                <c:pt idx="19">
                  <c:v>1005</c:v>
                </c:pt>
                <c:pt idx="20">
                  <c:v>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4-49E3-AD52-E72460B79B98}"/>
            </c:ext>
          </c:extLst>
        </c:ser>
        <c:ser>
          <c:idx val="2"/>
          <c:order val="2"/>
          <c:tx>
            <c:strRef>
              <c:f>'F3.4k'!$A$9</c:f>
              <c:strCache>
                <c:ptCount val="1"/>
                <c:pt idx="0">
                  <c:v>Avlagte doktor-grader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'F3.4k'!$E$6:$Y$6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'F3.4k'!$E$9:$Y$9</c:f>
              <c:numCache>
                <c:formatCode>0</c:formatCode>
                <c:ptCount val="21"/>
                <c:pt idx="0">
                  <c:v>73</c:v>
                </c:pt>
                <c:pt idx="1">
                  <c:v>89</c:v>
                </c:pt>
                <c:pt idx="2">
                  <c:v>82</c:v>
                </c:pt>
                <c:pt idx="3">
                  <c:v>111</c:v>
                </c:pt>
                <c:pt idx="4">
                  <c:v>118</c:v>
                </c:pt>
                <c:pt idx="5">
                  <c:v>131</c:v>
                </c:pt>
                <c:pt idx="6">
                  <c:v>108</c:v>
                </c:pt>
                <c:pt idx="7">
                  <c:v>98</c:v>
                </c:pt>
                <c:pt idx="8">
                  <c:v>103</c:v>
                </c:pt>
                <c:pt idx="9">
                  <c:v>129</c:v>
                </c:pt>
                <c:pt idx="10">
                  <c:v>142</c:v>
                </c:pt>
                <c:pt idx="11">
                  <c:v>151</c:v>
                </c:pt>
                <c:pt idx="12">
                  <c:v>133</c:v>
                </c:pt>
                <c:pt idx="13">
                  <c:v>144</c:v>
                </c:pt>
                <c:pt idx="14">
                  <c:v>131</c:v>
                </c:pt>
                <c:pt idx="15">
                  <c:v>126</c:v>
                </c:pt>
                <c:pt idx="16">
                  <c:v>131</c:v>
                </c:pt>
                <c:pt idx="17">
                  <c:v>122</c:v>
                </c:pt>
                <c:pt idx="18">
                  <c:v>122</c:v>
                </c:pt>
                <c:pt idx="19">
                  <c:v>136</c:v>
                </c:pt>
                <c:pt idx="20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84-49E3-AD52-E72460B7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1762736"/>
        <c:axId val="2111739696"/>
      </c:lineChart>
      <c:catAx>
        <c:axId val="211176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39696"/>
        <c:crosses val="autoZero"/>
        <c:auto val="1"/>
        <c:lblAlgn val="ctr"/>
        <c:lblOffset val="100"/>
        <c:noMultiLvlLbl val="0"/>
      </c:catAx>
      <c:valAx>
        <c:axId val="211173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2.6266699361541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15802193817658"/>
          <c:y val="0.25878377672994274"/>
          <c:w val="0.2678419780618233"/>
          <c:h val="0.50237340253120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51164092754162"/>
          <c:y val="4.0678258271706888E-2"/>
          <c:w val="0.64620591956812323"/>
          <c:h val="0.799277109205545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'F3.1c'!$C$4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'F3.1c'!$A$5:$B$10</c:f>
              <c:multiLvlStrCache>
                <c:ptCount val="6"/>
                <c:lvl>
                  <c:pt idx="0">
                    <c:v> Andre næringer </c:v>
                  </c:pt>
                  <c:pt idx="1">
                    <c:v> Industri </c:v>
                  </c:pt>
                  <c:pt idx="2">
                    <c:v> Tjenesteytende næringer </c:v>
                  </c:pt>
                  <c:pt idx="3">
                    <c:v> Andre næringer </c:v>
                  </c:pt>
                  <c:pt idx="4">
                    <c:v> Industri </c:v>
                  </c:pt>
                  <c:pt idx="5">
                    <c:v> Tjenesteytende næringer </c:v>
                  </c:pt>
                </c:lvl>
                <c:lvl>
                  <c:pt idx="0">
                    <c:v>FoU årsverk</c:v>
                  </c:pt>
                  <c:pt idx="3">
                    <c:v>FoU-Personale</c:v>
                  </c:pt>
                </c:lvl>
              </c:multiLvlStrCache>
            </c:multiLvlStrRef>
          </c:cat>
          <c:val>
            <c:numRef>
              <c:f>'F3.1c'!$C$5:$C$10</c:f>
              <c:numCache>
                <c:formatCode>#,##0</c:formatCode>
                <c:ptCount val="6"/>
                <c:pt idx="0">
                  <c:v>1970</c:v>
                </c:pt>
                <c:pt idx="1">
                  <c:v>7753</c:v>
                </c:pt>
                <c:pt idx="2">
                  <c:v>15467</c:v>
                </c:pt>
                <c:pt idx="3">
                  <c:v>4378</c:v>
                </c:pt>
                <c:pt idx="4">
                  <c:v>12349</c:v>
                </c:pt>
                <c:pt idx="5">
                  <c:v>24474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D-4E15-9F73-0C607593553E}"/>
            </c:ext>
          </c:extLst>
        </c:ser>
        <c:ser>
          <c:idx val="1"/>
          <c:order val="1"/>
          <c:tx>
            <c:strRef>
              <c:f>'F3.1c'!$D$4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'F3.1c'!$A$5:$B$10</c:f>
              <c:multiLvlStrCache>
                <c:ptCount val="6"/>
                <c:lvl>
                  <c:pt idx="0">
                    <c:v> Andre næringer </c:v>
                  </c:pt>
                  <c:pt idx="1">
                    <c:v> Industri </c:v>
                  </c:pt>
                  <c:pt idx="2">
                    <c:v> Tjenesteytende næringer </c:v>
                  </c:pt>
                  <c:pt idx="3">
                    <c:v> Andre næringer </c:v>
                  </c:pt>
                  <c:pt idx="4">
                    <c:v> Industri </c:v>
                  </c:pt>
                  <c:pt idx="5">
                    <c:v> Tjenesteytende næringer </c:v>
                  </c:pt>
                </c:lvl>
                <c:lvl>
                  <c:pt idx="0">
                    <c:v>FoU årsverk</c:v>
                  </c:pt>
                  <c:pt idx="3">
                    <c:v>FoU-Personale</c:v>
                  </c:pt>
                </c:lvl>
              </c:multiLvlStrCache>
            </c:multiLvlStrRef>
          </c:cat>
          <c:val>
            <c:numRef>
              <c:f>'F3.1c'!$D$5:$D$10</c:f>
              <c:numCache>
                <c:formatCode>_-* #\ ##0_-;\-* #\ ##0_-;_-* "-"??_-;_-@_-</c:formatCode>
                <c:ptCount val="6"/>
                <c:pt idx="0">
                  <c:v>1916</c:v>
                </c:pt>
                <c:pt idx="1">
                  <c:v>7543.8</c:v>
                </c:pt>
                <c:pt idx="2">
                  <c:v>14284.8</c:v>
                </c:pt>
                <c:pt idx="3">
                  <c:v>4245.3999999999996</c:v>
                </c:pt>
                <c:pt idx="4">
                  <c:v>12348.6</c:v>
                </c:pt>
                <c:pt idx="5">
                  <c:v>22988.3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D-4E15-9F73-0C607593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8360479"/>
        <c:axId val="628360959"/>
      </c:barChart>
      <c:catAx>
        <c:axId val="62836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360959"/>
        <c:crosses val="autoZero"/>
        <c:auto val="1"/>
        <c:lblAlgn val="ctr"/>
        <c:lblOffset val="100"/>
        <c:noMultiLvlLbl val="0"/>
      </c:catAx>
      <c:valAx>
        <c:axId val="628360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.66437929521126071"/>
              <c:y val="0.90725298877460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36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Samfunnsvitenskap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1206036745406824E-2"/>
          <c:y val="0.17111880046136102"/>
          <c:w val="0.58395000000000008"/>
          <c:h val="0.68471351115712609"/>
        </c:manualLayout>
      </c:layout>
      <c:lineChart>
        <c:grouping val="standard"/>
        <c:varyColors val="0"/>
        <c:ser>
          <c:idx val="0"/>
          <c:order val="0"/>
          <c:tx>
            <c:strRef>
              <c:f>'F3.4k'!$A$12</c:f>
              <c:strCache>
                <c:ptCount val="1"/>
                <c:pt idx="0">
                  <c:v>Antall stipen-diater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'F3.4k'!$E$11:$Y$11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'F3.4k'!$E$12:$Y$12</c:f>
              <c:numCache>
                <c:formatCode>General</c:formatCode>
                <c:ptCount val="21"/>
                <c:pt idx="0">
                  <c:v>811</c:v>
                </c:pt>
                <c:pt idx="2">
                  <c:v>893</c:v>
                </c:pt>
                <c:pt idx="4">
                  <c:v>1118</c:v>
                </c:pt>
                <c:pt idx="5">
                  <c:v>1231</c:v>
                </c:pt>
                <c:pt idx="6">
                  <c:v>1242</c:v>
                </c:pt>
                <c:pt idx="7">
                  <c:v>1253</c:v>
                </c:pt>
                <c:pt idx="8">
                  <c:v>1294</c:v>
                </c:pt>
                <c:pt idx="9">
                  <c:v>1259</c:v>
                </c:pt>
                <c:pt idx="10">
                  <c:v>1352</c:v>
                </c:pt>
                <c:pt idx="11">
                  <c:v>1320</c:v>
                </c:pt>
                <c:pt idx="12">
                  <c:v>1377</c:v>
                </c:pt>
                <c:pt idx="13">
                  <c:v>1469</c:v>
                </c:pt>
                <c:pt idx="14">
                  <c:v>1622</c:v>
                </c:pt>
                <c:pt idx="15">
                  <c:v>1680</c:v>
                </c:pt>
                <c:pt idx="16">
                  <c:v>1759</c:v>
                </c:pt>
                <c:pt idx="17">
                  <c:v>1825</c:v>
                </c:pt>
                <c:pt idx="18">
                  <c:v>1956</c:v>
                </c:pt>
                <c:pt idx="19">
                  <c:v>2073</c:v>
                </c:pt>
                <c:pt idx="20">
                  <c:v>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4E-4A4D-8B4D-829FBAE812E5}"/>
            </c:ext>
          </c:extLst>
        </c:ser>
        <c:ser>
          <c:idx val="1"/>
          <c:order val="1"/>
          <c:tx>
            <c:strRef>
              <c:f>'F3.4k'!$A$13</c:f>
              <c:strCache>
                <c:ptCount val="1"/>
                <c:pt idx="0">
                  <c:v>Doktor-grads-avtaler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'F3.4k'!$E$11:$Y$11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'F3.4k'!$E$13:$Y$13</c:f>
              <c:numCache>
                <c:formatCode>General</c:formatCode>
                <c:ptCount val="21"/>
                <c:pt idx="0">
                  <c:v>910</c:v>
                </c:pt>
                <c:pt idx="1">
                  <c:v>1005</c:v>
                </c:pt>
                <c:pt idx="2">
                  <c:v>1310</c:v>
                </c:pt>
                <c:pt idx="3">
                  <c:v>1460</c:v>
                </c:pt>
                <c:pt idx="4">
                  <c:v>1625</c:v>
                </c:pt>
                <c:pt idx="5">
                  <c:v>1760</c:v>
                </c:pt>
                <c:pt idx="6">
                  <c:v>1795</c:v>
                </c:pt>
                <c:pt idx="7">
                  <c:v>1840</c:v>
                </c:pt>
                <c:pt idx="8">
                  <c:v>1860</c:v>
                </c:pt>
                <c:pt idx="9">
                  <c:v>2025</c:v>
                </c:pt>
                <c:pt idx="10">
                  <c:v>2010</c:v>
                </c:pt>
                <c:pt idx="11">
                  <c:v>2005</c:v>
                </c:pt>
                <c:pt idx="12">
                  <c:v>2115</c:v>
                </c:pt>
                <c:pt idx="13">
                  <c:v>2245</c:v>
                </c:pt>
                <c:pt idx="14">
                  <c:v>2365</c:v>
                </c:pt>
                <c:pt idx="15">
                  <c:v>2440</c:v>
                </c:pt>
                <c:pt idx="16">
                  <c:v>2440</c:v>
                </c:pt>
                <c:pt idx="17">
                  <c:v>2565</c:v>
                </c:pt>
                <c:pt idx="18">
                  <c:v>2725</c:v>
                </c:pt>
                <c:pt idx="19">
                  <c:v>2905</c:v>
                </c:pt>
                <c:pt idx="20">
                  <c:v>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E-4A4D-8B4D-829FBAE812E5}"/>
            </c:ext>
          </c:extLst>
        </c:ser>
        <c:ser>
          <c:idx val="2"/>
          <c:order val="2"/>
          <c:tx>
            <c:strRef>
              <c:f>'F3.4k'!$A$14</c:f>
              <c:strCache>
                <c:ptCount val="1"/>
                <c:pt idx="0">
                  <c:v>Avlagte doktor-grader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'F3.4k'!$E$11:$Y$11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'F3.4k'!$E$14:$Y$14</c:f>
              <c:numCache>
                <c:formatCode>0</c:formatCode>
                <c:ptCount val="21"/>
                <c:pt idx="0">
                  <c:v>160</c:v>
                </c:pt>
                <c:pt idx="1">
                  <c:v>143</c:v>
                </c:pt>
                <c:pt idx="2">
                  <c:v>147</c:v>
                </c:pt>
                <c:pt idx="3">
                  <c:v>184</c:v>
                </c:pt>
                <c:pt idx="4">
                  <c:v>225</c:v>
                </c:pt>
                <c:pt idx="5">
                  <c:v>277</c:v>
                </c:pt>
                <c:pt idx="6">
                  <c:v>251</c:v>
                </c:pt>
                <c:pt idx="7">
                  <c:v>247</c:v>
                </c:pt>
                <c:pt idx="8">
                  <c:v>260</c:v>
                </c:pt>
                <c:pt idx="9">
                  <c:v>287</c:v>
                </c:pt>
                <c:pt idx="10">
                  <c:v>279</c:v>
                </c:pt>
                <c:pt idx="11">
                  <c:v>291</c:v>
                </c:pt>
                <c:pt idx="12">
                  <c:v>336</c:v>
                </c:pt>
                <c:pt idx="13">
                  <c:v>318</c:v>
                </c:pt>
                <c:pt idx="14">
                  <c:v>301</c:v>
                </c:pt>
                <c:pt idx="15">
                  <c:v>356</c:v>
                </c:pt>
                <c:pt idx="16">
                  <c:v>350</c:v>
                </c:pt>
                <c:pt idx="17">
                  <c:v>351</c:v>
                </c:pt>
                <c:pt idx="18">
                  <c:v>356</c:v>
                </c:pt>
                <c:pt idx="19">
                  <c:v>369</c:v>
                </c:pt>
                <c:pt idx="20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E-4A4D-8B4D-829FBAE81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1762736"/>
        <c:axId val="2111739696"/>
      </c:lineChart>
      <c:catAx>
        <c:axId val="211176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39696"/>
        <c:crosses val="autoZero"/>
        <c:auto val="1"/>
        <c:lblAlgn val="ctr"/>
        <c:lblOffset val="100"/>
        <c:noMultiLvlLbl val="0"/>
      </c:catAx>
      <c:valAx>
        <c:axId val="211173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2.6266699361541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53472222222213"/>
          <c:y val="0.25878377672994274"/>
          <c:w val="0.27600694444444446"/>
          <c:h val="0.482829850538513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Matematikk,</a:t>
            </a:r>
            <a:r>
              <a:rPr lang="nb-NO" sz="1200" baseline="0"/>
              <a:t> naturvitenskap og landbruks-, fiskerifag og vet.medisin</a:t>
            </a:r>
            <a:endParaRPr lang="nb-NO" sz="1200"/>
          </a:p>
        </c:rich>
      </c:tx>
      <c:layout>
        <c:manualLayout>
          <c:xMode val="edge"/>
          <c:yMode val="edge"/>
          <c:x val="0.108823094904973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1206036745406824E-2"/>
          <c:y val="0.17111880046136102"/>
          <c:w val="0.58395000000000008"/>
          <c:h val="0.68471351115712609"/>
        </c:manualLayout>
      </c:layout>
      <c:lineChart>
        <c:grouping val="standard"/>
        <c:varyColors val="0"/>
        <c:ser>
          <c:idx val="0"/>
          <c:order val="0"/>
          <c:tx>
            <c:strRef>
              <c:f>'F3.4k'!$A$17</c:f>
              <c:strCache>
                <c:ptCount val="1"/>
                <c:pt idx="0">
                  <c:v>Antall stipen-diater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'F3.4k'!$E$16:$Y$16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'F3.4k'!$E$17:$Y$17</c:f>
              <c:numCache>
                <c:formatCode>General</c:formatCode>
                <c:ptCount val="21"/>
                <c:pt idx="0">
                  <c:v>1640</c:v>
                </c:pt>
                <c:pt idx="2">
                  <c:v>1873</c:v>
                </c:pt>
                <c:pt idx="4">
                  <c:v>2021</c:v>
                </c:pt>
                <c:pt idx="5">
                  <c:v>2192</c:v>
                </c:pt>
                <c:pt idx="6">
                  <c:v>2375</c:v>
                </c:pt>
                <c:pt idx="7">
                  <c:v>2519</c:v>
                </c:pt>
                <c:pt idx="8">
                  <c:v>2499</c:v>
                </c:pt>
                <c:pt idx="9">
                  <c:v>2337</c:v>
                </c:pt>
                <c:pt idx="10">
                  <c:v>2263</c:v>
                </c:pt>
                <c:pt idx="11">
                  <c:v>2256</c:v>
                </c:pt>
                <c:pt idx="12">
                  <c:v>2324</c:v>
                </c:pt>
                <c:pt idx="13">
                  <c:v>2471</c:v>
                </c:pt>
                <c:pt idx="14">
                  <c:v>2704</c:v>
                </c:pt>
                <c:pt idx="15">
                  <c:v>2805</c:v>
                </c:pt>
                <c:pt idx="16">
                  <c:v>2748</c:v>
                </c:pt>
                <c:pt idx="17">
                  <c:v>2868</c:v>
                </c:pt>
                <c:pt idx="18">
                  <c:v>3060</c:v>
                </c:pt>
                <c:pt idx="19">
                  <c:v>3050</c:v>
                </c:pt>
                <c:pt idx="20">
                  <c:v>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B-4D67-B95F-4BC8111DD566}"/>
            </c:ext>
          </c:extLst>
        </c:ser>
        <c:ser>
          <c:idx val="1"/>
          <c:order val="1"/>
          <c:tx>
            <c:strRef>
              <c:f>'F3.4k'!$A$18</c:f>
              <c:strCache>
                <c:ptCount val="1"/>
                <c:pt idx="0">
                  <c:v>Doktor-grads-avtaler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'F3.4k'!$E$16:$Y$16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'F3.4k'!$E$18:$Y$18</c:f>
              <c:numCache>
                <c:formatCode>General</c:formatCode>
                <c:ptCount val="21"/>
                <c:pt idx="0">
                  <c:v>2040</c:v>
                </c:pt>
                <c:pt idx="1">
                  <c:v>2285</c:v>
                </c:pt>
                <c:pt idx="2">
                  <c:v>2585</c:v>
                </c:pt>
                <c:pt idx="3">
                  <c:v>2745</c:v>
                </c:pt>
                <c:pt idx="4">
                  <c:v>2895</c:v>
                </c:pt>
                <c:pt idx="5">
                  <c:v>3235</c:v>
                </c:pt>
                <c:pt idx="6">
                  <c:v>3500</c:v>
                </c:pt>
                <c:pt idx="7">
                  <c:v>3700</c:v>
                </c:pt>
                <c:pt idx="8">
                  <c:v>3625</c:v>
                </c:pt>
                <c:pt idx="9">
                  <c:v>3660</c:v>
                </c:pt>
                <c:pt idx="10">
                  <c:v>3500</c:v>
                </c:pt>
                <c:pt idx="11">
                  <c:v>3575</c:v>
                </c:pt>
                <c:pt idx="12">
                  <c:v>3645</c:v>
                </c:pt>
                <c:pt idx="13">
                  <c:v>3775</c:v>
                </c:pt>
                <c:pt idx="14">
                  <c:v>3915</c:v>
                </c:pt>
                <c:pt idx="15">
                  <c:v>4090</c:v>
                </c:pt>
                <c:pt idx="16">
                  <c:v>4225</c:v>
                </c:pt>
                <c:pt idx="17">
                  <c:v>4410</c:v>
                </c:pt>
                <c:pt idx="18">
                  <c:v>4575</c:v>
                </c:pt>
                <c:pt idx="19">
                  <c:v>4735</c:v>
                </c:pt>
                <c:pt idx="20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B-4D67-B95F-4BC8111DD566}"/>
            </c:ext>
          </c:extLst>
        </c:ser>
        <c:ser>
          <c:idx val="2"/>
          <c:order val="2"/>
          <c:tx>
            <c:strRef>
              <c:f>'F3.4k'!$A$19</c:f>
              <c:strCache>
                <c:ptCount val="1"/>
                <c:pt idx="0">
                  <c:v>Avlagte doktor-grader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'F3.4k'!$E$16:$Y$16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'F3.4k'!$E$19:$Y$19</c:f>
              <c:numCache>
                <c:formatCode>0</c:formatCode>
                <c:ptCount val="21"/>
                <c:pt idx="0">
                  <c:v>332</c:v>
                </c:pt>
                <c:pt idx="1">
                  <c:v>361</c:v>
                </c:pt>
                <c:pt idx="2">
                  <c:v>406</c:v>
                </c:pt>
                <c:pt idx="3">
                  <c:v>394</c:v>
                </c:pt>
                <c:pt idx="4">
                  <c:v>441</c:v>
                </c:pt>
                <c:pt idx="5">
                  <c:v>500</c:v>
                </c:pt>
                <c:pt idx="6">
                  <c:v>453</c:v>
                </c:pt>
                <c:pt idx="7">
                  <c:v>453</c:v>
                </c:pt>
                <c:pt idx="8">
                  <c:v>570</c:v>
                </c:pt>
                <c:pt idx="9">
                  <c:v>574</c:v>
                </c:pt>
                <c:pt idx="10">
                  <c:v>618</c:v>
                </c:pt>
                <c:pt idx="11">
                  <c:v>561</c:v>
                </c:pt>
                <c:pt idx="12">
                  <c:v>536</c:v>
                </c:pt>
                <c:pt idx="13">
                  <c:v>516</c:v>
                </c:pt>
                <c:pt idx="14">
                  <c:v>584</c:v>
                </c:pt>
                <c:pt idx="15">
                  <c:v>595</c:v>
                </c:pt>
                <c:pt idx="16">
                  <c:v>628</c:v>
                </c:pt>
                <c:pt idx="17">
                  <c:v>609</c:v>
                </c:pt>
                <c:pt idx="18">
                  <c:v>652</c:v>
                </c:pt>
                <c:pt idx="19">
                  <c:v>582</c:v>
                </c:pt>
                <c:pt idx="20">
                  <c:v>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2B-4D67-B95F-4BC8111DD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1762736"/>
        <c:axId val="2111739696"/>
      </c:lineChart>
      <c:catAx>
        <c:axId val="211176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39696"/>
        <c:crosses val="autoZero"/>
        <c:auto val="1"/>
        <c:lblAlgn val="ctr"/>
        <c:lblOffset val="100"/>
        <c:noMultiLvlLbl val="0"/>
      </c:catAx>
      <c:valAx>
        <c:axId val="211173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2.6266699361541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53472222222213"/>
          <c:y val="0.25878377672994274"/>
          <c:w val="0.27600694444444446"/>
          <c:h val="0.482829850538513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Medisin og helsefag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1206036745406824E-2"/>
          <c:y val="0.17111880046136102"/>
          <c:w val="0.58395000000000008"/>
          <c:h val="0.68471351115712609"/>
        </c:manualLayout>
      </c:layout>
      <c:lineChart>
        <c:grouping val="standard"/>
        <c:varyColors val="0"/>
        <c:ser>
          <c:idx val="0"/>
          <c:order val="0"/>
          <c:tx>
            <c:strRef>
              <c:f>'F3.4k'!$A$22</c:f>
              <c:strCache>
                <c:ptCount val="1"/>
                <c:pt idx="0">
                  <c:v>Antall stipen-diater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'F3.4k'!$E$21:$Y$21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'F3.4k'!$E$22:$Y$22</c:f>
              <c:numCache>
                <c:formatCode>General</c:formatCode>
                <c:ptCount val="21"/>
                <c:pt idx="0">
                  <c:v>794</c:v>
                </c:pt>
                <c:pt idx="2">
                  <c:v>1083</c:v>
                </c:pt>
                <c:pt idx="4">
                  <c:v>1391</c:v>
                </c:pt>
                <c:pt idx="5">
                  <c:v>1409</c:v>
                </c:pt>
                <c:pt idx="6">
                  <c:v>1592</c:v>
                </c:pt>
                <c:pt idx="7">
                  <c:v>1581</c:v>
                </c:pt>
                <c:pt idx="8">
                  <c:v>1589</c:v>
                </c:pt>
                <c:pt idx="9">
                  <c:v>1567</c:v>
                </c:pt>
                <c:pt idx="10">
                  <c:v>1680</c:v>
                </c:pt>
                <c:pt idx="11">
                  <c:v>1591</c:v>
                </c:pt>
                <c:pt idx="12">
                  <c:v>1702</c:v>
                </c:pt>
                <c:pt idx="13">
                  <c:v>1654</c:v>
                </c:pt>
                <c:pt idx="14">
                  <c:v>1809</c:v>
                </c:pt>
                <c:pt idx="15">
                  <c:v>1824</c:v>
                </c:pt>
                <c:pt idx="16">
                  <c:v>1898</c:v>
                </c:pt>
                <c:pt idx="17">
                  <c:v>1913</c:v>
                </c:pt>
                <c:pt idx="18">
                  <c:v>1991</c:v>
                </c:pt>
                <c:pt idx="19">
                  <c:v>2066</c:v>
                </c:pt>
                <c:pt idx="20">
                  <c:v>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9-48D9-B203-C7887B67CF5C}"/>
            </c:ext>
          </c:extLst>
        </c:ser>
        <c:ser>
          <c:idx val="1"/>
          <c:order val="1"/>
          <c:tx>
            <c:strRef>
              <c:f>'F3.4k'!$A$23</c:f>
              <c:strCache>
                <c:ptCount val="1"/>
                <c:pt idx="0">
                  <c:v>Doktor-grads-avtaler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'F3.4k'!$E$21:$Y$21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'F3.4k'!$E$23:$Y$23</c:f>
              <c:numCache>
                <c:formatCode>General</c:formatCode>
                <c:ptCount val="21"/>
                <c:pt idx="0">
                  <c:v>935</c:v>
                </c:pt>
                <c:pt idx="1">
                  <c:v>1195</c:v>
                </c:pt>
                <c:pt idx="2">
                  <c:v>1495</c:v>
                </c:pt>
                <c:pt idx="3">
                  <c:v>1645</c:v>
                </c:pt>
                <c:pt idx="4">
                  <c:v>1905</c:v>
                </c:pt>
                <c:pt idx="5">
                  <c:v>2180</c:v>
                </c:pt>
                <c:pt idx="6">
                  <c:v>2330</c:v>
                </c:pt>
                <c:pt idx="7">
                  <c:v>2500</c:v>
                </c:pt>
                <c:pt idx="8">
                  <c:v>2680</c:v>
                </c:pt>
                <c:pt idx="9">
                  <c:v>2945</c:v>
                </c:pt>
                <c:pt idx="10">
                  <c:v>2990</c:v>
                </c:pt>
                <c:pt idx="11">
                  <c:v>3095</c:v>
                </c:pt>
                <c:pt idx="12">
                  <c:v>3205</c:v>
                </c:pt>
                <c:pt idx="13">
                  <c:v>3305</c:v>
                </c:pt>
                <c:pt idx="14">
                  <c:v>3500</c:v>
                </c:pt>
                <c:pt idx="15">
                  <c:v>3765</c:v>
                </c:pt>
                <c:pt idx="16">
                  <c:v>3690</c:v>
                </c:pt>
                <c:pt idx="17">
                  <c:v>3625</c:v>
                </c:pt>
                <c:pt idx="18">
                  <c:v>3695</c:v>
                </c:pt>
                <c:pt idx="19">
                  <c:v>3750</c:v>
                </c:pt>
                <c:pt idx="20">
                  <c:v>3700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9-48D9-B203-C7887B67CF5C}"/>
            </c:ext>
          </c:extLst>
        </c:ser>
        <c:ser>
          <c:idx val="2"/>
          <c:order val="2"/>
          <c:tx>
            <c:strRef>
              <c:f>'F3.4k'!$A$24</c:f>
              <c:strCache>
                <c:ptCount val="1"/>
                <c:pt idx="0">
                  <c:v>Avlagte doktor-grader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'F3.4k'!$E$21:$Y$21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'F3.4k'!$E$24:$Y$24</c:f>
              <c:numCache>
                <c:formatCode>0</c:formatCode>
                <c:ptCount val="21"/>
                <c:pt idx="0">
                  <c:v>158</c:v>
                </c:pt>
                <c:pt idx="1">
                  <c:v>189</c:v>
                </c:pt>
                <c:pt idx="2">
                  <c:v>220</c:v>
                </c:pt>
                <c:pt idx="3">
                  <c:v>216</c:v>
                </c:pt>
                <c:pt idx="4">
                  <c:v>246</c:v>
                </c:pt>
                <c:pt idx="5">
                  <c:v>337</c:v>
                </c:pt>
                <c:pt idx="6">
                  <c:v>336</c:v>
                </c:pt>
                <c:pt idx="7">
                  <c:v>387</c:v>
                </c:pt>
                <c:pt idx="8">
                  <c:v>396</c:v>
                </c:pt>
                <c:pt idx="9">
                  <c:v>471</c:v>
                </c:pt>
                <c:pt idx="10">
                  <c:v>485</c:v>
                </c:pt>
                <c:pt idx="11">
                  <c:v>445</c:v>
                </c:pt>
                <c:pt idx="12">
                  <c:v>431</c:v>
                </c:pt>
                <c:pt idx="13">
                  <c:v>432</c:v>
                </c:pt>
                <c:pt idx="14">
                  <c:v>477</c:v>
                </c:pt>
                <c:pt idx="15">
                  <c:v>487</c:v>
                </c:pt>
                <c:pt idx="16">
                  <c:v>474</c:v>
                </c:pt>
                <c:pt idx="17">
                  <c:v>552</c:v>
                </c:pt>
                <c:pt idx="18">
                  <c:v>471</c:v>
                </c:pt>
                <c:pt idx="19">
                  <c:v>475</c:v>
                </c:pt>
                <c:pt idx="20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89-48D9-B203-C7887B67C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1762736"/>
        <c:axId val="2111739696"/>
      </c:lineChart>
      <c:catAx>
        <c:axId val="211176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39696"/>
        <c:crosses val="autoZero"/>
        <c:auto val="1"/>
        <c:lblAlgn val="ctr"/>
        <c:lblOffset val="100"/>
        <c:noMultiLvlLbl val="0"/>
      </c:catAx>
      <c:valAx>
        <c:axId val="211173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2.6266699361541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117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53472222222213"/>
          <c:y val="0.25878377672994274"/>
          <c:w val="0.27600694444444446"/>
          <c:h val="0.482829850538513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61182596309597"/>
          <c:y val="6.249995650131366E-2"/>
          <c:w val="0.41250932588709921"/>
          <c:h val="0.82638595514415469"/>
        </c:manualLayout>
      </c:layout>
      <c:pieChart>
        <c:varyColors val="1"/>
        <c:ser>
          <c:idx val="0"/>
          <c:order val="0"/>
          <c:tx>
            <c:strRef>
              <c:f>'F3.4l'!$B$5</c:f>
              <c:strCache>
                <c:ptCount val="1"/>
                <c:pt idx="0">
                  <c:v>Antall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56-4E9C-8C13-89B62F042A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56-4E9C-8C13-89B62F042A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56-4E9C-8C13-89B62F042A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56-4E9C-8C13-89B62F042A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56-4E9C-8C13-89B62F042A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56-4E9C-8C13-89B62F042A0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E56-4E9C-8C13-89B62F042A0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E56-4E9C-8C13-89B62F042A0D}"/>
              </c:ext>
            </c:extLst>
          </c:dPt>
          <c:dLbls>
            <c:dLbl>
              <c:idx val="3"/>
              <c:layout>
                <c:manualLayout>
                  <c:x val="-2.2529438326536373E-2"/>
                  <c:y val="-1.32585606221469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11212343609543"/>
                      <c:h val="0.11061576740382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E56-4E9C-8C13-89B62F042A0D}"/>
                </c:ext>
              </c:extLst>
            </c:dLbl>
            <c:dLbl>
              <c:idx val="4"/>
              <c:layout>
                <c:manualLayout>
                  <c:x val="-0.14132104454685102"/>
                  <c:y val="-8.74848005045493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56-4E9C-8C13-89B62F042A0D}"/>
                </c:ext>
              </c:extLst>
            </c:dLbl>
            <c:dLbl>
              <c:idx val="5"/>
              <c:layout>
                <c:manualLayout>
                  <c:x val="-0.16180235535074247"/>
                  <c:y val="-0.129607111858591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56-4E9C-8C13-89B62F042A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'F3.4l'!$A$6:$A$13</c:f>
              <c:strCache>
                <c:ptCount val="8"/>
                <c:pt idx="0">
                  <c:v>Universiteter og høgskoler</c:v>
                </c:pt>
                <c:pt idx="1">
                  <c:v>Instituttsektoren</c:v>
                </c:pt>
                <c:pt idx="2">
                  <c:v>Helseforetak</c:v>
                </c:pt>
                <c:pt idx="3">
                  <c:v>Offentlig administrasjon mv.</c:v>
                </c:pt>
                <c:pt idx="4">
                  <c:v>Undervisning</c:v>
                </c:pt>
                <c:pt idx="5">
                  <c:v>Helsetjenester</c:v>
                </c:pt>
                <c:pt idx="6">
                  <c:v>Andre næringer</c:v>
                </c:pt>
                <c:pt idx="7">
                  <c:v>Ukjent</c:v>
                </c:pt>
              </c:strCache>
            </c:strRef>
          </c:cat>
          <c:val>
            <c:numRef>
              <c:f>'F3.4l'!$B$6:$B$13</c:f>
              <c:numCache>
                <c:formatCode>General</c:formatCode>
                <c:ptCount val="8"/>
                <c:pt idx="0">
                  <c:v>4829</c:v>
                </c:pt>
                <c:pt idx="1">
                  <c:v>1776</c:v>
                </c:pt>
                <c:pt idx="2">
                  <c:v>1696</c:v>
                </c:pt>
                <c:pt idx="3">
                  <c:v>621</c:v>
                </c:pt>
                <c:pt idx="4">
                  <c:v>428</c:v>
                </c:pt>
                <c:pt idx="5">
                  <c:v>1198</c:v>
                </c:pt>
                <c:pt idx="6">
                  <c:v>2979</c:v>
                </c:pt>
                <c:pt idx="7">
                  <c:v>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E56-4E9C-8C13-89B62F042A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'F3.4m'!$A$6</c:f>
              <c:strCache>
                <c:ptCount val="1"/>
                <c:pt idx="0">
                  <c:v>Akademia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'F3.4m'!$B$5:$F$5</c:f>
              <c:strCache>
                <c:ptCount val="5"/>
                <c:pt idx="0">
                  <c:v>Samfunnsvitenskap</c:v>
                </c:pt>
                <c:pt idx="1">
                  <c:v>Humaniora og kunstfag</c:v>
                </c:pt>
                <c:pt idx="2">
                  <c:v>Medisin og helsefag</c:v>
                </c:pt>
                <c:pt idx="3">
                  <c:v>Matematikk og naturvitenskap</c:v>
                </c:pt>
                <c:pt idx="4">
                  <c:v>Teknologi</c:v>
                </c:pt>
              </c:strCache>
            </c:strRef>
          </c:cat>
          <c:val>
            <c:numRef>
              <c:f>'F3.4m'!$B$6:$F$6</c:f>
              <c:numCache>
                <c:formatCode>General</c:formatCode>
                <c:ptCount val="5"/>
                <c:pt idx="0">
                  <c:v>2298</c:v>
                </c:pt>
                <c:pt idx="1">
                  <c:v>820</c:v>
                </c:pt>
                <c:pt idx="2">
                  <c:v>2793</c:v>
                </c:pt>
                <c:pt idx="3">
                  <c:v>1721</c:v>
                </c:pt>
                <c:pt idx="4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4-4935-9641-C93E8C0396A0}"/>
            </c:ext>
          </c:extLst>
        </c:ser>
        <c:ser>
          <c:idx val="1"/>
          <c:order val="1"/>
          <c:tx>
            <c:strRef>
              <c:f>'F3.4m'!$A$7</c:f>
              <c:strCache>
                <c:ptCount val="1"/>
                <c:pt idx="0">
                  <c:v>Utenfor akademia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'F3.4m'!$B$5:$F$5</c:f>
              <c:strCache>
                <c:ptCount val="5"/>
                <c:pt idx="0">
                  <c:v>Samfunnsvitenskap</c:v>
                </c:pt>
                <c:pt idx="1">
                  <c:v>Humaniora og kunstfag</c:v>
                </c:pt>
                <c:pt idx="2">
                  <c:v>Medisin og helsefag</c:v>
                </c:pt>
                <c:pt idx="3">
                  <c:v>Matematikk og naturvitenskap</c:v>
                </c:pt>
                <c:pt idx="4">
                  <c:v>Teknologi</c:v>
                </c:pt>
              </c:strCache>
            </c:strRef>
          </c:cat>
          <c:val>
            <c:numRef>
              <c:f>'F3.4m'!$B$7:$F$7</c:f>
              <c:numCache>
                <c:formatCode>General</c:formatCode>
                <c:ptCount val="5"/>
                <c:pt idx="0">
                  <c:v>719</c:v>
                </c:pt>
                <c:pt idx="1">
                  <c:v>266</c:v>
                </c:pt>
                <c:pt idx="2">
                  <c:v>1841</c:v>
                </c:pt>
                <c:pt idx="3">
                  <c:v>1409</c:v>
                </c:pt>
                <c:pt idx="4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4-4935-9641-C93E8C0396A0}"/>
            </c:ext>
          </c:extLst>
        </c:ser>
        <c:ser>
          <c:idx val="2"/>
          <c:order val="2"/>
          <c:tx>
            <c:strRef>
              <c:f>'F3.4m'!$A$8</c:f>
              <c:strCache>
                <c:ptCount val="1"/>
                <c:pt idx="0">
                  <c:v>Ukjent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'F3.4m'!$B$5:$F$5</c:f>
              <c:strCache>
                <c:ptCount val="5"/>
                <c:pt idx="0">
                  <c:v>Samfunnsvitenskap</c:v>
                </c:pt>
                <c:pt idx="1">
                  <c:v>Humaniora og kunstfag</c:v>
                </c:pt>
                <c:pt idx="2">
                  <c:v>Medisin og helsefag</c:v>
                </c:pt>
                <c:pt idx="3">
                  <c:v>Matematikk og naturvitenskap</c:v>
                </c:pt>
                <c:pt idx="4">
                  <c:v>Teknologi</c:v>
                </c:pt>
              </c:strCache>
            </c:strRef>
          </c:cat>
          <c:val>
            <c:numRef>
              <c:f>'F3.4m'!$B$8:$F$8</c:f>
              <c:numCache>
                <c:formatCode>General</c:formatCode>
                <c:ptCount val="5"/>
                <c:pt idx="0">
                  <c:v>460</c:v>
                </c:pt>
                <c:pt idx="1">
                  <c:v>228</c:v>
                </c:pt>
                <c:pt idx="2">
                  <c:v>646</c:v>
                </c:pt>
                <c:pt idx="3">
                  <c:v>1101</c:v>
                </c:pt>
                <c:pt idx="4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D4-4935-9641-C93E8C039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420688"/>
        <c:axId val="457421672"/>
      </c:barChart>
      <c:catAx>
        <c:axId val="45742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7421672"/>
        <c:crosses val="autoZero"/>
        <c:auto val="1"/>
        <c:lblAlgn val="ctr"/>
        <c:lblOffset val="100"/>
        <c:noMultiLvlLbl val="0"/>
      </c:catAx>
      <c:valAx>
        <c:axId val="457421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742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'F3.4n'!$A$6</c:f>
              <c:strCache>
                <c:ptCount val="1"/>
                <c:pt idx="0">
                  <c:v>Ukjent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'F3.4n'!$B$6:$N$6</c:f>
              <c:numCache>
                <c:formatCode>General</c:formatCode>
                <c:ptCount val="13"/>
                <c:pt idx="0">
                  <c:v>228</c:v>
                </c:pt>
                <c:pt idx="1">
                  <c:v>217</c:v>
                </c:pt>
                <c:pt idx="2">
                  <c:v>241</c:v>
                </c:pt>
                <c:pt idx="3">
                  <c:v>285</c:v>
                </c:pt>
                <c:pt idx="4">
                  <c:v>259</c:v>
                </c:pt>
                <c:pt idx="5">
                  <c:v>243</c:v>
                </c:pt>
                <c:pt idx="6">
                  <c:v>243</c:v>
                </c:pt>
                <c:pt idx="7">
                  <c:v>236</c:v>
                </c:pt>
                <c:pt idx="8">
                  <c:v>279</c:v>
                </c:pt>
                <c:pt idx="9">
                  <c:v>259</c:v>
                </c:pt>
                <c:pt idx="10">
                  <c:v>207</c:v>
                </c:pt>
                <c:pt idx="11">
                  <c:v>145</c:v>
                </c:pt>
                <c:pt idx="1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0-42F4-8FF9-5BA7EF89775E}"/>
            </c:ext>
          </c:extLst>
        </c:ser>
        <c:ser>
          <c:idx val="1"/>
          <c:order val="1"/>
          <c:tx>
            <c:strRef>
              <c:f>'F3.4n'!$A$8</c:f>
              <c:strCache>
                <c:ptCount val="1"/>
                <c:pt idx="0">
                  <c:v>Andre næringer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'F3.4n'!$B$8:$N$8</c:f>
              <c:numCache>
                <c:formatCode>General</c:formatCode>
                <c:ptCount val="13"/>
                <c:pt idx="0">
                  <c:v>213</c:v>
                </c:pt>
                <c:pt idx="1">
                  <c:v>230</c:v>
                </c:pt>
                <c:pt idx="2">
                  <c:v>284</c:v>
                </c:pt>
                <c:pt idx="3">
                  <c:v>248</c:v>
                </c:pt>
                <c:pt idx="4">
                  <c:v>274</c:v>
                </c:pt>
                <c:pt idx="5">
                  <c:v>217</c:v>
                </c:pt>
                <c:pt idx="6">
                  <c:v>227</c:v>
                </c:pt>
                <c:pt idx="7">
                  <c:v>249</c:v>
                </c:pt>
                <c:pt idx="8">
                  <c:v>259</c:v>
                </c:pt>
                <c:pt idx="9">
                  <c:v>248</c:v>
                </c:pt>
                <c:pt idx="10">
                  <c:v>221</c:v>
                </c:pt>
                <c:pt idx="11">
                  <c:v>155</c:v>
                </c:pt>
                <c:pt idx="1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C-4DE2-B753-D7ACC0F5868B}"/>
            </c:ext>
          </c:extLst>
        </c:ser>
        <c:ser>
          <c:idx val="2"/>
          <c:order val="2"/>
          <c:tx>
            <c:strRef>
              <c:f>'F3.4n'!$A$9</c:f>
              <c:strCache>
                <c:ptCount val="1"/>
                <c:pt idx="0">
                  <c:v>Undervisning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'F3.4n'!$B$9:$N$9</c:f>
              <c:numCache>
                <c:formatCode>General</c:formatCode>
                <c:ptCount val="13"/>
                <c:pt idx="0">
                  <c:v>31</c:v>
                </c:pt>
                <c:pt idx="1">
                  <c:v>36</c:v>
                </c:pt>
                <c:pt idx="2">
                  <c:v>34</c:v>
                </c:pt>
                <c:pt idx="3">
                  <c:v>45</c:v>
                </c:pt>
                <c:pt idx="4">
                  <c:v>33</c:v>
                </c:pt>
                <c:pt idx="5">
                  <c:v>40</c:v>
                </c:pt>
                <c:pt idx="6">
                  <c:v>43</c:v>
                </c:pt>
                <c:pt idx="7">
                  <c:v>31</c:v>
                </c:pt>
                <c:pt idx="8">
                  <c:v>36</c:v>
                </c:pt>
                <c:pt idx="9">
                  <c:v>30</c:v>
                </c:pt>
                <c:pt idx="10">
                  <c:v>22</c:v>
                </c:pt>
                <c:pt idx="11">
                  <c:v>28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C-4DE2-B753-D7ACC0F5868B}"/>
            </c:ext>
          </c:extLst>
        </c:ser>
        <c:ser>
          <c:idx val="3"/>
          <c:order val="3"/>
          <c:tx>
            <c:strRef>
              <c:f>'F3.4n'!$A$10</c:f>
              <c:strCache>
                <c:ptCount val="1"/>
                <c:pt idx="0">
                  <c:v>Off.adm. mv.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'F3.4n'!$B$10:$N$10</c:f>
              <c:numCache>
                <c:formatCode>General</c:formatCode>
                <c:ptCount val="13"/>
                <c:pt idx="0">
                  <c:v>48</c:v>
                </c:pt>
                <c:pt idx="1">
                  <c:v>45</c:v>
                </c:pt>
                <c:pt idx="2">
                  <c:v>55</c:v>
                </c:pt>
                <c:pt idx="3">
                  <c:v>62</c:v>
                </c:pt>
                <c:pt idx="4">
                  <c:v>51</c:v>
                </c:pt>
                <c:pt idx="5">
                  <c:v>46</c:v>
                </c:pt>
                <c:pt idx="6">
                  <c:v>59</c:v>
                </c:pt>
                <c:pt idx="7">
                  <c:v>55</c:v>
                </c:pt>
                <c:pt idx="8">
                  <c:v>62</c:v>
                </c:pt>
                <c:pt idx="9">
                  <c:v>55</c:v>
                </c:pt>
                <c:pt idx="10">
                  <c:v>43</c:v>
                </c:pt>
                <c:pt idx="11">
                  <c:v>22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C-4DE2-B753-D7ACC0F5868B}"/>
            </c:ext>
          </c:extLst>
        </c:ser>
        <c:ser>
          <c:idx val="4"/>
          <c:order val="4"/>
          <c:tx>
            <c:strRef>
              <c:f>'F3.4n'!$A$11</c:f>
              <c:strCache>
                <c:ptCount val="1"/>
                <c:pt idx="0">
                  <c:v>Helsetjenester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'F3.4n'!$B$11:$N$11</c:f>
              <c:numCache>
                <c:formatCode>General</c:formatCode>
                <c:ptCount val="13"/>
                <c:pt idx="0">
                  <c:v>111</c:v>
                </c:pt>
                <c:pt idx="1">
                  <c:v>112</c:v>
                </c:pt>
                <c:pt idx="2">
                  <c:v>104</c:v>
                </c:pt>
                <c:pt idx="3">
                  <c:v>129</c:v>
                </c:pt>
                <c:pt idx="4">
                  <c:v>105</c:v>
                </c:pt>
                <c:pt idx="5">
                  <c:v>102</c:v>
                </c:pt>
                <c:pt idx="6">
                  <c:v>96</c:v>
                </c:pt>
                <c:pt idx="7">
                  <c:v>102</c:v>
                </c:pt>
                <c:pt idx="8">
                  <c:v>75</c:v>
                </c:pt>
                <c:pt idx="9">
                  <c:v>91</c:v>
                </c:pt>
                <c:pt idx="10">
                  <c:v>66</c:v>
                </c:pt>
                <c:pt idx="11">
                  <c:v>42</c:v>
                </c:pt>
                <c:pt idx="1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C-4DE2-B753-D7ACC0F5868B}"/>
            </c:ext>
          </c:extLst>
        </c:ser>
        <c:ser>
          <c:idx val="5"/>
          <c:order val="5"/>
          <c:tx>
            <c:strRef>
              <c:f>'F3.4n'!$A$13</c:f>
              <c:strCache>
                <c:ptCount val="1"/>
                <c:pt idx="0">
                  <c:v>Helseforetak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'F3.4n'!$B$13:$N$13</c:f>
              <c:numCache>
                <c:formatCode>General</c:formatCode>
                <c:ptCount val="13"/>
                <c:pt idx="0">
                  <c:v>160</c:v>
                </c:pt>
                <c:pt idx="1">
                  <c:v>141</c:v>
                </c:pt>
                <c:pt idx="2">
                  <c:v>134</c:v>
                </c:pt>
                <c:pt idx="3">
                  <c:v>144</c:v>
                </c:pt>
                <c:pt idx="4">
                  <c:v>140</c:v>
                </c:pt>
                <c:pt idx="5">
                  <c:v>133</c:v>
                </c:pt>
                <c:pt idx="6">
                  <c:v>128</c:v>
                </c:pt>
                <c:pt idx="7">
                  <c:v>123</c:v>
                </c:pt>
                <c:pt idx="8">
                  <c:v>158</c:v>
                </c:pt>
                <c:pt idx="9">
                  <c:v>139</c:v>
                </c:pt>
                <c:pt idx="10">
                  <c:v>102</c:v>
                </c:pt>
                <c:pt idx="11">
                  <c:v>89</c:v>
                </c:pt>
                <c:pt idx="1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FC-4DE2-B753-D7ACC0F5868B}"/>
            </c:ext>
          </c:extLst>
        </c:ser>
        <c:ser>
          <c:idx val="6"/>
          <c:order val="6"/>
          <c:tx>
            <c:strRef>
              <c:f>'F3.4n'!$A$14</c:f>
              <c:strCache>
                <c:ptCount val="1"/>
                <c:pt idx="0">
                  <c:v>Instituttsektoren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'F3.4n'!$B$14:$N$14</c:f>
              <c:numCache>
                <c:formatCode>General</c:formatCode>
                <c:ptCount val="13"/>
                <c:pt idx="0">
                  <c:v>130</c:v>
                </c:pt>
                <c:pt idx="1">
                  <c:v>137</c:v>
                </c:pt>
                <c:pt idx="2">
                  <c:v>154</c:v>
                </c:pt>
                <c:pt idx="3">
                  <c:v>155</c:v>
                </c:pt>
                <c:pt idx="4">
                  <c:v>134</c:v>
                </c:pt>
                <c:pt idx="5">
                  <c:v>154</c:v>
                </c:pt>
                <c:pt idx="6">
                  <c:v>161</c:v>
                </c:pt>
                <c:pt idx="7">
                  <c:v>145</c:v>
                </c:pt>
                <c:pt idx="8">
                  <c:v>172</c:v>
                </c:pt>
                <c:pt idx="9">
                  <c:v>132</c:v>
                </c:pt>
                <c:pt idx="10">
                  <c:v>126</c:v>
                </c:pt>
                <c:pt idx="11">
                  <c:v>98</c:v>
                </c:pt>
                <c:pt idx="1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FC-4DE2-B753-D7ACC0F5868B}"/>
            </c:ext>
          </c:extLst>
        </c:ser>
        <c:ser>
          <c:idx val="7"/>
          <c:order val="7"/>
          <c:tx>
            <c:strRef>
              <c:f>'F3.4n'!$A$15</c:f>
              <c:strCache>
                <c:ptCount val="1"/>
                <c:pt idx="0">
                  <c:v>Universiteter og høgskoler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'F3.4n'!$B$5:$N$5</c:f>
              <c:strCache>
                <c:ptCount val="13"/>
                <c:pt idx="0">
                  <c:v>0-1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&gt;12 år</c:v>
                </c:pt>
              </c:strCache>
            </c:strRef>
          </c:cat>
          <c:val>
            <c:numRef>
              <c:f>'F3.4n'!$B$15:$N$15</c:f>
              <c:numCache>
                <c:formatCode>General</c:formatCode>
                <c:ptCount val="13"/>
                <c:pt idx="0">
                  <c:v>452</c:v>
                </c:pt>
                <c:pt idx="1">
                  <c:v>430</c:v>
                </c:pt>
                <c:pt idx="2">
                  <c:v>477</c:v>
                </c:pt>
                <c:pt idx="3">
                  <c:v>423</c:v>
                </c:pt>
                <c:pt idx="4">
                  <c:v>410</c:v>
                </c:pt>
                <c:pt idx="5">
                  <c:v>414</c:v>
                </c:pt>
                <c:pt idx="6">
                  <c:v>399</c:v>
                </c:pt>
                <c:pt idx="7">
                  <c:v>434</c:v>
                </c:pt>
                <c:pt idx="8">
                  <c:v>369</c:v>
                </c:pt>
                <c:pt idx="9">
                  <c:v>341</c:v>
                </c:pt>
                <c:pt idx="10">
                  <c:v>286</c:v>
                </c:pt>
                <c:pt idx="11">
                  <c:v>198</c:v>
                </c:pt>
                <c:pt idx="1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FC-4DE2-B753-D7ACC0F5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12384"/>
        <c:axId val="349908120"/>
        <c:extLst/>
      </c:areaChart>
      <c:catAx>
        <c:axId val="3499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9908120"/>
        <c:crosses val="autoZero"/>
        <c:auto val="1"/>
        <c:lblAlgn val="ctr"/>
        <c:lblOffset val="100"/>
        <c:noMultiLvlLbl val="0"/>
      </c:catAx>
      <c:valAx>
        <c:axId val="34990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991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[7]Figur1!$B$4</c:f>
              <c:strCache>
                <c:ptCount val="1"/>
                <c:pt idx="0">
                  <c:v>Egne FoU-årsverk (ansatte)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[7]Figur1!$A$5:$A$42</c:f>
              <c:strCache>
                <c:ptCount val="38"/>
                <c:pt idx="0">
                  <c:v>Trykking, grafisk industri</c:v>
                </c:pt>
                <c:pt idx="1">
                  <c:v>Beklednings-, lær- og lærvareindustri</c:v>
                </c:pt>
                <c:pt idx="2">
                  <c:v>Annen forretningsmessig tj.yting</c:v>
                </c:pt>
                <c:pt idx="3">
                  <c:v>Mineralproduktindustri</c:v>
                </c:pt>
                <c:pt idx="4">
                  <c:v>Tekstilindustri</c:v>
                </c:pt>
                <c:pt idx="5">
                  <c:v>Papir- og papirvareindustri</c:v>
                </c:pt>
                <c:pt idx="6">
                  <c:v>Film- og TV-prod., musikkutgivelse, radio- og fjernsynskringkasting</c:v>
                </c:pt>
                <c:pt idx="7">
                  <c:v>Gummivare- og plastindustri</c:v>
                </c:pt>
                <c:pt idx="8">
                  <c:v>Farmasøytisk industri</c:v>
                </c:pt>
                <c:pt idx="9">
                  <c:v>Trelast- og trevareindustri</c:v>
                </c:pt>
                <c:pt idx="10">
                  <c:v>Transportmiddelindustri ellers</c:v>
                </c:pt>
                <c:pt idx="11">
                  <c:v>Møbelindustri</c:v>
                </c:pt>
                <c:pt idx="12">
                  <c:v>Annen faglig/vit.skap./tekn. virks.</c:v>
                </c:pt>
                <c:pt idx="13">
                  <c:v>Vann, avløp, renovasjon</c:v>
                </c:pt>
                <c:pt idx="14">
                  <c:v>Maskinreparasjon og -installasjon</c:v>
                </c:pt>
                <c:pt idx="15">
                  <c:v>Metallvareindustri</c:v>
                </c:pt>
                <c:pt idx="16">
                  <c:v>Motorkjøretøyindustri</c:v>
                </c:pt>
                <c:pt idx="17">
                  <c:v>Fiske, fangst og akvakultur</c:v>
                </c:pt>
                <c:pt idx="18">
                  <c:v>Næringsmiddel- og drikkevareindustri</c:v>
                </c:pt>
                <c:pt idx="19">
                  <c:v>Hovedkontortjen. og adm. rådgivning</c:v>
                </c:pt>
                <c:pt idx="20">
                  <c:v>Metallindustri</c:v>
                </c:pt>
                <c:pt idx="21">
                  <c:v>Bygge- og anleggsvirksomhet</c:v>
                </c:pt>
                <c:pt idx="22">
                  <c:v>Petroleums-, kullvare- og kjemisk industri</c:v>
                </c:pt>
                <c:pt idx="23">
                  <c:v>Kraftforsyning</c:v>
                </c:pt>
                <c:pt idx="24">
                  <c:v>Annen industri</c:v>
                </c:pt>
                <c:pt idx="25">
                  <c:v>Telekommunikasjon</c:v>
                </c:pt>
                <c:pt idx="26">
                  <c:v>Elektroteknisk industri</c:v>
                </c:pt>
                <c:pt idx="27">
                  <c:v>Transport og lagring</c:v>
                </c:pt>
                <c:pt idx="28">
                  <c:v>Maskinindustri</c:v>
                </c:pt>
                <c:pt idx="29">
                  <c:v>Utvinning av råolje og naturgass og utvinningstjenester</c:v>
                </c:pt>
                <c:pt idx="30">
                  <c:v>Agentur- og engroshandel</c:v>
                </c:pt>
                <c:pt idx="31">
                  <c:v>Forskning og utviklingsarbeid</c:v>
                </c:pt>
                <c:pt idx="32">
                  <c:v>Informasjonstjenester</c:v>
                </c:pt>
                <c:pt idx="33">
                  <c:v>Data- og elektronisk industri</c:v>
                </c:pt>
                <c:pt idx="34">
                  <c:v>Arkitekter og tekniske konsulenter</c:v>
                </c:pt>
                <c:pt idx="35">
                  <c:v>Forlagsvirksomhet (inkl. utgivelse av programvare)</c:v>
                </c:pt>
                <c:pt idx="36">
                  <c:v>Finansiering og forsikring</c:v>
                </c:pt>
                <c:pt idx="37">
                  <c:v>IT-tjenester</c:v>
                </c:pt>
              </c:strCache>
            </c:strRef>
          </c:cat>
          <c:val>
            <c:numRef>
              <c:f>[7]Figur1!$B$5:$B$42</c:f>
              <c:numCache>
                <c:formatCode>General</c:formatCode>
                <c:ptCount val="38"/>
                <c:pt idx="0">
                  <c:v>29.5</c:v>
                </c:pt>
                <c:pt idx="1">
                  <c:v>50.3</c:v>
                </c:pt>
                <c:pt idx="2">
                  <c:v>36.1</c:v>
                </c:pt>
                <c:pt idx="3">
                  <c:v>127.4</c:v>
                </c:pt>
                <c:pt idx="4">
                  <c:v>28.5</c:v>
                </c:pt>
                <c:pt idx="5">
                  <c:v>110.4</c:v>
                </c:pt>
                <c:pt idx="6">
                  <c:v>12.6</c:v>
                </c:pt>
                <c:pt idx="7">
                  <c:v>204.6</c:v>
                </c:pt>
                <c:pt idx="8">
                  <c:v>315.10000000000002</c:v>
                </c:pt>
                <c:pt idx="9">
                  <c:v>139.30000000000001</c:v>
                </c:pt>
                <c:pt idx="10">
                  <c:v>211.3</c:v>
                </c:pt>
                <c:pt idx="11">
                  <c:v>133.5</c:v>
                </c:pt>
                <c:pt idx="12">
                  <c:v>271.89999999999998</c:v>
                </c:pt>
                <c:pt idx="13">
                  <c:v>102.7</c:v>
                </c:pt>
                <c:pt idx="14">
                  <c:v>194.3</c:v>
                </c:pt>
                <c:pt idx="15">
                  <c:v>662.2</c:v>
                </c:pt>
                <c:pt idx="16">
                  <c:v>210.7</c:v>
                </c:pt>
                <c:pt idx="17">
                  <c:v>459.6</c:v>
                </c:pt>
                <c:pt idx="18">
                  <c:v>672</c:v>
                </c:pt>
                <c:pt idx="19">
                  <c:v>290.60000000000002</c:v>
                </c:pt>
                <c:pt idx="20">
                  <c:v>321.2</c:v>
                </c:pt>
                <c:pt idx="21">
                  <c:v>293.5</c:v>
                </c:pt>
                <c:pt idx="22">
                  <c:v>924</c:v>
                </c:pt>
                <c:pt idx="23">
                  <c:v>223.6</c:v>
                </c:pt>
                <c:pt idx="24">
                  <c:v>178.9</c:v>
                </c:pt>
                <c:pt idx="25">
                  <c:v>344.5</c:v>
                </c:pt>
                <c:pt idx="26">
                  <c:v>532.29999999999995</c:v>
                </c:pt>
                <c:pt idx="27">
                  <c:v>232.3</c:v>
                </c:pt>
                <c:pt idx="28">
                  <c:v>913.4</c:v>
                </c:pt>
                <c:pt idx="29">
                  <c:v>803.9</c:v>
                </c:pt>
                <c:pt idx="30">
                  <c:v>540.5</c:v>
                </c:pt>
                <c:pt idx="31">
                  <c:v>1153.3</c:v>
                </c:pt>
                <c:pt idx="32">
                  <c:v>424.5</c:v>
                </c:pt>
                <c:pt idx="33">
                  <c:v>1831.3</c:v>
                </c:pt>
                <c:pt idx="34">
                  <c:v>2573.1999999999998</c:v>
                </c:pt>
                <c:pt idx="35">
                  <c:v>2326.3000000000002</c:v>
                </c:pt>
                <c:pt idx="36">
                  <c:v>868.5</c:v>
                </c:pt>
                <c:pt idx="37">
                  <c:v>6418.9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8-450D-8E2D-91227818F361}"/>
            </c:ext>
          </c:extLst>
        </c:ser>
        <c:ser>
          <c:idx val="1"/>
          <c:order val="1"/>
          <c:tx>
            <c:strRef>
              <c:f>[7]Figur1!$C$4</c:f>
              <c:strCache>
                <c:ptCount val="1"/>
                <c:pt idx="0">
                  <c:v>Innleide FoU-årsverk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[7]Figur1!$A$5:$A$42</c:f>
              <c:strCache>
                <c:ptCount val="38"/>
                <c:pt idx="0">
                  <c:v>Trykking, grafisk industri</c:v>
                </c:pt>
                <c:pt idx="1">
                  <c:v>Beklednings-, lær- og lærvareindustri</c:v>
                </c:pt>
                <c:pt idx="2">
                  <c:v>Annen forretningsmessig tj.yting</c:v>
                </c:pt>
                <c:pt idx="3">
                  <c:v>Mineralproduktindustri</c:v>
                </c:pt>
                <c:pt idx="4">
                  <c:v>Tekstilindustri</c:v>
                </c:pt>
                <c:pt idx="5">
                  <c:v>Papir- og papirvareindustri</c:v>
                </c:pt>
                <c:pt idx="6">
                  <c:v>Film- og TV-prod., musikkutgivelse, radio- og fjernsynskringkasting</c:v>
                </c:pt>
                <c:pt idx="7">
                  <c:v>Gummivare- og plastindustri</c:v>
                </c:pt>
                <c:pt idx="8">
                  <c:v>Farmasøytisk industri</c:v>
                </c:pt>
                <c:pt idx="9">
                  <c:v>Trelast- og trevareindustri</c:v>
                </c:pt>
                <c:pt idx="10">
                  <c:v>Transportmiddelindustri ellers</c:v>
                </c:pt>
                <c:pt idx="11">
                  <c:v>Møbelindustri</c:v>
                </c:pt>
                <c:pt idx="12">
                  <c:v>Annen faglig/vit.skap./tekn. virks.</c:v>
                </c:pt>
                <c:pt idx="13">
                  <c:v>Vann, avløp, renovasjon</c:v>
                </c:pt>
                <c:pt idx="14">
                  <c:v>Maskinreparasjon og -installasjon</c:v>
                </c:pt>
                <c:pt idx="15">
                  <c:v>Metallvareindustri</c:v>
                </c:pt>
                <c:pt idx="16">
                  <c:v>Motorkjøretøyindustri</c:v>
                </c:pt>
                <c:pt idx="17">
                  <c:v>Fiske, fangst og akvakultur</c:v>
                </c:pt>
                <c:pt idx="18">
                  <c:v>Næringsmiddel- og drikkevareindustri</c:v>
                </c:pt>
                <c:pt idx="19">
                  <c:v>Hovedkontortjen. og adm. rådgivning</c:v>
                </c:pt>
                <c:pt idx="20">
                  <c:v>Metallindustri</c:v>
                </c:pt>
                <c:pt idx="21">
                  <c:v>Bygge- og anleggsvirksomhet</c:v>
                </c:pt>
                <c:pt idx="22">
                  <c:v>Petroleums-, kullvare- og kjemisk industri</c:v>
                </c:pt>
                <c:pt idx="23">
                  <c:v>Kraftforsyning</c:v>
                </c:pt>
                <c:pt idx="24">
                  <c:v>Annen industri</c:v>
                </c:pt>
                <c:pt idx="25">
                  <c:v>Telekommunikasjon</c:v>
                </c:pt>
                <c:pt idx="26">
                  <c:v>Elektroteknisk industri</c:v>
                </c:pt>
                <c:pt idx="27">
                  <c:v>Transport og lagring</c:v>
                </c:pt>
                <c:pt idx="28">
                  <c:v>Maskinindustri</c:v>
                </c:pt>
                <c:pt idx="29">
                  <c:v>Utvinning av råolje og naturgass og utvinningstjenester</c:v>
                </c:pt>
                <c:pt idx="30">
                  <c:v>Agentur- og engroshandel</c:v>
                </c:pt>
                <c:pt idx="31">
                  <c:v>Forskning og utviklingsarbeid</c:v>
                </c:pt>
                <c:pt idx="32">
                  <c:v>Informasjonstjenester</c:v>
                </c:pt>
                <c:pt idx="33">
                  <c:v>Data- og elektronisk industri</c:v>
                </c:pt>
                <c:pt idx="34">
                  <c:v>Arkitekter og tekniske konsulenter</c:v>
                </c:pt>
                <c:pt idx="35">
                  <c:v>Forlagsvirksomhet (inkl. utgivelse av programvare)</c:v>
                </c:pt>
                <c:pt idx="36">
                  <c:v>Finansiering og forsikring</c:v>
                </c:pt>
                <c:pt idx="37">
                  <c:v>IT-tjenester</c:v>
                </c:pt>
              </c:strCache>
            </c:strRef>
          </c:cat>
          <c:val>
            <c:numRef>
              <c:f>[7]Figur1!$C$5:$C$42</c:f>
              <c:numCache>
                <c:formatCode>General</c:formatCode>
                <c:ptCount val="38"/>
                <c:pt idx="0">
                  <c:v>0.4</c:v>
                </c:pt>
                <c:pt idx="1">
                  <c:v>1</c:v>
                </c:pt>
                <c:pt idx="2">
                  <c:v>1</c:v>
                </c:pt>
                <c:pt idx="3">
                  <c:v>1.4</c:v>
                </c:pt>
                <c:pt idx="4">
                  <c:v>1.9</c:v>
                </c:pt>
                <c:pt idx="5">
                  <c:v>2.5</c:v>
                </c:pt>
                <c:pt idx="6">
                  <c:v>3.5</c:v>
                </c:pt>
                <c:pt idx="7">
                  <c:v>5.2</c:v>
                </c:pt>
                <c:pt idx="8">
                  <c:v>6.7</c:v>
                </c:pt>
                <c:pt idx="9">
                  <c:v>8.1999999999999993</c:v>
                </c:pt>
                <c:pt idx="10">
                  <c:v>11.2</c:v>
                </c:pt>
                <c:pt idx="11">
                  <c:v>12.3</c:v>
                </c:pt>
                <c:pt idx="12">
                  <c:v>14.3</c:v>
                </c:pt>
                <c:pt idx="13">
                  <c:v>15.5</c:v>
                </c:pt>
                <c:pt idx="14">
                  <c:v>20.7</c:v>
                </c:pt>
                <c:pt idx="15">
                  <c:v>23.6</c:v>
                </c:pt>
                <c:pt idx="16">
                  <c:v>24.4</c:v>
                </c:pt>
                <c:pt idx="17">
                  <c:v>24.5</c:v>
                </c:pt>
                <c:pt idx="18">
                  <c:v>25.6</c:v>
                </c:pt>
                <c:pt idx="19">
                  <c:v>26.3</c:v>
                </c:pt>
                <c:pt idx="20">
                  <c:v>28.9</c:v>
                </c:pt>
                <c:pt idx="21">
                  <c:v>30.9</c:v>
                </c:pt>
                <c:pt idx="22">
                  <c:v>33.799999999999997</c:v>
                </c:pt>
                <c:pt idx="23">
                  <c:v>44.2</c:v>
                </c:pt>
                <c:pt idx="24">
                  <c:v>45</c:v>
                </c:pt>
                <c:pt idx="25">
                  <c:v>49.6</c:v>
                </c:pt>
                <c:pt idx="26">
                  <c:v>50.6</c:v>
                </c:pt>
                <c:pt idx="27">
                  <c:v>52.4</c:v>
                </c:pt>
                <c:pt idx="28">
                  <c:v>66.2</c:v>
                </c:pt>
                <c:pt idx="29">
                  <c:v>79.8</c:v>
                </c:pt>
                <c:pt idx="30">
                  <c:v>83.1</c:v>
                </c:pt>
                <c:pt idx="31">
                  <c:v>85.3</c:v>
                </c:pt>
                <c:pt idx="32">
                  <c:v>111.8</c:v>
                </c:pt>
                <c:pt idx="33">
                  <c:v>113.9</c:v>
                </c:pt>
                <c:pt idx="34">
                  <c:v>290.10000000000002</c:v>
                </c:pt>
                <c:pt idx="35">
                  <c:v>391.7</c:v>
                </c:pt>
                <c:pt idx="36">
                  <c:v>449.7</c:v>
                </c:pt>
                <c:pt idx="37">
                  <c:v>1266.8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8-450D-8E2D-91227818F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86184952"/>
        <c:axId val="986184592"/>
      </c:barChart>
      <c:catAx>
        <c:axId val="986184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6184592"/>
        <c:crosses val="autoZero"/>
        <c:auto val="1"/>
        <c:lblAlgn val="ctr"/>
        <c:lblOffset val="100"/>
        <c:noMultiLvlLbl val="0"/>
      </c:catAx>
      <c:valAx>
        <c:axId val="98618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FoU-årsverk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618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[7]Figur2!$B$4</c:f>
              <c:strCache>
                <c:ptCount val="1"/>
                <c:pt idx="0">
                  <c:v>Egne FoU-årsverk (ansatte)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[7]Figur2!$A$5:$A$11</c:f>
              <c:strCache>
                <c:ptCount val="7"/>
                <c:pt idx="0">
                  <c:v>5-9 sysselsatte</c:v>
                </c:pt>
                <c:pt idx="1">
                  <c:v>10-19 sysselsatte</c:v>
                </c:pt>
                <c:pt idx="2">
                  <c:v>20-49 sysselsatte</c:v>
                </c:pt>
                <c:pt idx="3">
                  <c:v>50-99 sysselsatte</c:v>
                </c:pt>
                <c:pt idx="4">
                  <c:v>100-199 sysselsatte</c:v>
                </c:pt>
                <c:pt idx="5">
                  <c:v>200-499 sysselsatte</c:v>
                </c:pt>
                <c:pt idx="6">
                  <c:v>&gt;=500 sysselsatte</c:v>
                </c:pt>
              </c:strCache>
            </c:strRef>
          </c:cat>
          <c:val>
            <c:numRef>
              <c:f>[7]Figur2!$B$5:$B$11</c:f>
              <c:numCache>
                <c:formatCode>General</c:formatCode>
                <c:ptCount val="7"/>
                <c:pt idx="0">
                  <c:v>2356.5</c:v>
                </c:pt>
                <c:pt idx="1">
                  <c:v>3386.8</c:v>
                </c:pt>
                <c:pt idx="2">
                  <c:v>4900.2</c:v>
                </c:pt>
                <c:pt idx="3">
                  <c:v>3733.3</c:v>
                </c:pt>
                <c:pt idx="4">
                  <c:v>3240.9</c:v>
                </c:pt>
                <c:pt idx="5">
                  <c:v>4175.3</c:v>
                </c:pt>
                <c:pt idx="6">
                  <c:v>5753.1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D-457D-9282-D7D8406A3E13}"/>
            </c:ext>
          </c:extLst>
        </c:ser>
        <c:ser>
          <c:idx val="1"/>
          <c:order val="1"/>
          <c:tx>
            <c:strRef>
              <c:f>[7]Figur2!$C$4</c:f>
              <c:strCache>
                <c:ptCount val="1"/>
                <c:pt idx="0">
                  <c:v>Innleide FoU-årsverk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[7]Figur2!$A$5:$A$11</c:f>
              <c:strCache>
                <c:ptCount val="7"/>
                <c:pt idx="0">
                  <c:v>5-9 sysselsatte</c:v>
                </c:pt>
                <c:pt idx="1">
                  <c:v>10-19 sysselsatte</c:v>
                </c:pt>
                <c:pt idx="2">
                  <c:v>20-49 sysselsatte</c:v>
                </c:pt>
                <c:pt idx="3">
                  <c:v>50-99 sysselsatte</c:v>
                </c:pt>
                <c:pt idx="4">
                  <c:v>100-199 sysselsatte</c:v>
                </c:pt>
                <c:pt idx="5">
                  <c:v>200-499 sysselsatte</c:v>
                </c:pt>
                <c:pt idx="6">
                  <c:v>&gt;=500 sysselsatte</c:v>
                </c:pt>
              </c:strCache>
            </c:strRef>
          </c:cat>
          <c:val>
            <c:numRef>
              <c:f>[7]Figur2!$C$5:$C$11</c:f>
              <c:numCache>
                <c:formatCode>General</c:formatCode>
                <c:ptCount val="7"/>
                <c:pt idx="0">
                  <c:v>673.6</c:v>
                </c:pt>
                <c:pt idx="1">
                  <c:v>658.7</c:v>
                </c:pt>
                <c:pt idx="2">
                  <c:v>804.6</c:v>
                </c:pt>
                <c:pt idx="3">
                  <c:v>596.6</c:v>
                </c:pt>
                <c:pt idx="4">
                  <c:v>302.8</c:v>
                </c:pt>
                <c:pt idx="5">
                  <c:v>470.8</c:v>
                </c:pt>
                <c:pt idx="6">
                  <c:v>670.6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D-457D-9282-D7D8406A3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139560"/>
        <c:axId val="539151368"/>
      </c:barChart>
      <c:catAx>
        <c:axId val="539139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Sysselsatte i foretaket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9151368"/>
        <c:crosses val="autoZero"/>
        <c:auto val="1"/>
        <c:lblAlgn val="ctr"/>
        <c:lblOffset val="100"/>
        <c:noMultiLvlLbl val="0"/>
      </c:catAx>
      <c:valAx>
        <c:axId val="53915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FoU-årsverk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913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[7]Figur3!$B$3</c:f>
              <c:strCache>
                <c:ptCount val="1"/>
                <c:pt idx="0">
                  <c:v>Lønnsutgifter per FoU-årsverk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[7]Figur3!$A$4:$A$10</c:f>
              <c:strCache>
                <c:ptCount val="7"/>
                <c:pt idx="0">
                  <c:v>5-9 sysselsatte</c:v>
                </c:pt>
                <c:pt idx="1">
                  <c:v>10-19 sysselsatte</c:v>
                </c:pt>
                <c:pt idx="2">
                  <c:v>20-49 sysselsatte</c:v>
                </c:pt>
                <c:pt idx="3">
                  <c:v>50-99 sysselsatte</c:v>
                </c:pt>
                <c:pt idx="4">
                  <c:v>100-199 sysselsatte</c:v>
                </c:pt>
                <c:pt idx="5">
                  <c:v>200-499 sysselsatte</c:v>
                </c:pt>
                <c:pt idx="6">
                  <c:v>&gt;=500 sysselsatte</c:v>
                </c:pt>
              </c:strCache>
            </c:strRef>
          </c:cat>
          <c:val>
            <c:numRef>
              <c:f>[7]Figur3!$B$4:$B$10</c:f>
              <c:numCache>
                <c:formatCode>General</c:formatCode>
                <c:ptCount val="7"/>
                <c:pt idx="0">
                  <c:v>902.48249522597064</c:v>
                </c:pt>
                <c:pt idx="1">
                  <c:v>953.85024211645214</c:v>
                </c:pt>
                <c:pt idx="2">
                  <c:v>1017.0401208113955</c:v>
                </c:pt>
                <c:pt idx="3">
                  <c:v>1022.3394851739747</c:v>
                </c:pt>
                <c:pt idx="4">
                  <c:v>1091.5794995217377</c:v>
                </c:pt>
                <c:pt idx="5">
                  <c:v>1105.9804085933945</c:v>
                </c:pt>
                <c:pt idx="6">
                  <c:v>1237.0200413690009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3-4124-90B8-9C100032F60A}"/>
            </c:ext>
          </c:extLst>
        </c:ser>
        <c:ser>
          <c:idx val="1"/>
          <c:order val="1"/>
          <c:tx>
            <c:strRef>
              <c:f>[7]Figur3!$C$3</c:f>
              <c:strCache>
                <c:ptCount val="1"/>
                <c:pt idx="0">
                  <c:v>Utgifter per innleid FoU-årsverk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[7]Figur3!$A$4:$A$10</c:f>
              <c:strCache>
                <c:ptCount val="7"/>
                <c:pt idx="0">
                  <c:v>5-9 sysselsatte</c:v>
                </c:pt>
                <c:pt idx="1">
                  <c:v>10-19 sysselsatte</c:v>
                </c:pt>
                <c:pt idx="2">
                  <c:v>20-49 sysselsatte</c:v>
                </c:pt>
                <c:pt idx="3">
                  <c:v>50-99 sysselsatte</c:v>
                </c:pt>
                <c:pt idx="4">
                  <c:v>100-199 sysselsatte</c:v>
                </c:pt>
                <c:pt idx="5">
                  <c:v>200-499 sysselsatte</c:v>
                </c:pt>
                <c:pt idx="6">
                  <c:v>&gt;=500 sysselsatte</c:v>
                </c:pt>
              </c:strCache>
            </c:strRef>
          </c:cat>
          <c:val>
            <c:numRef>
              <c:f>[7]Figur3!$C$4:$C$10</c:f>
              <c:numCache>
                <c:formatCode>General</c:formatCode>
                <c:ptCount val="7"/>
                <c:pt idx="0">
                  <c:v>885.83729216152017</c:v>
                </c:pt>
                <c:pt idx="1">
                  <c:v>887.65750721117354</c:v>
                </c:pt>
                <c:pt idx="2">
                  <c:v>1110.9868257519265</c:v>
                </c:pt>
                <c:pt idx="3">
                  <c:v>1135.7693597049949</c:v>
                </c:pt>
                <c:pt idx="4">
                  <c:v>1348.7450462351387</c:v>
                </c:pt>
                <c:pt idx="5">
                  <c:v>1804.375531011045</c:v>
                </c:pt>
                <c:pt idx="6">
                  <c:v>1935.4309573516255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3-4124-90B8-9C100032F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932688"/>
        <c:axId val="630933344"/>
      </c:barChart>
      <c:catAx>
        <c:axId val="63093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sysselsatte i foretaket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933344"/>
        <c:crosses val="autoZero"/>
        <c:auto val="1"/>
        <c:lblAlgn val="ctr"/>
        <c:lblOffset val="100"/>
        <c:noMultiLvlLbl val="0"/>
      </c:catAx>
      <c:valAx>
        <c:axId val="6309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1000 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9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'[7]Figur 4'!$C$4</c:f>
              <c:strCache>
                <c:ptCount val="1"/>
                <c:pt idx="0">
                  <c:v>Antall foretak med både eget og  innleid FoU-personale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'[7]Figur 4'!$A$5:$A$11</c:f>
              <c:strCache>
                <c:ptCount val="7"/>
                <c:pt idx="0">
                  <c:v>5-9 sysselsatte</c:v>
                </c:pt>
                <c:pt idx="1">
                  <c:v>10-19 sysselsatte</c:v>
                </c:pt>
                <c:pt idx="2">
                  <c:v>20-49 sysselsatte</c:v>
                </c:pt>
                <c:pt idx="3">
                  <c:v>50-99 sysselsatte</c:v>
                </c:pt>
                <c:pt idx="4">
                  <c:v>100-199 sysselsatte</c:v>
                </c:pt>
                <c:pt idx="5">
                  <c:v>200-499 sysselsatte</c:v>
                </c:pt>
                <c:pt idx="6">
                  <c:v>&gt;=500 sysselsatte</c:v>
                </c:pt>
              </c:strCache>
            </c:strRef>
          </c:cat>
          <c:val>
            <c:numRef>
              <c:f>'[7]Figur 4'!$C$5:$C$11</c:f>
              <c:numCache>
                <c:formatCode>General</c:formatCode>
                <c:ptCount val="7"/>
                <c:pt idx="0">
                  <c:v>439</c:v>
                </c:pt>
                <c:pt idx="1">
                  <c:v>350</c:v>
                </c:pt>
                <c:pt idx="2">
                  <c:v>335</c:v>
                </c:pt>
                <c:pt idx="3">
                  <c:v>167</c:v>
                </c:pt>
                <c:pt idx="4">
                  <c:v>82</c:v>
                </c:pt>
                <c:pt idx="5">
                  <c:v>57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C-46CA-8359-7DF520335C1A}"/>
            </c:ext>
          </c:extLst>
        </c:ser>
        <c:ser>
          <c:idx val="1"/>
          <c:order val="1"/>
          <c:tx>
            <c:strRef>
              <c:f>'[7]Figur 4'!$D$4</c:f>
              <c:strCache>
                <c:ptCount val="1"/>
                <c:pt idx="0">
                  <c:v>Antall foretak med kun eget FoU-personale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'[7]Figur 4'!$A$5:$A$11</c:f>
              <c:strCache>
                <c:ptCount val="7"/>
                <c:pt idx="0">
                  <c:v>5-9 sysselsatte</c:v>
                </c:pt>
                <c:pt idx="1">
                  <c:v>10-19 sysselsatte</c:v>
                </c:pt>
                <c:pt idx="2">
                  <c:v>20-49 sysselsatte</c:v>
                </c:pt>
                <c:pt idx="3">
                  <c:v>50-99 sysselsatte</c:v>
                </c:pt>
                <c:pt idx="4">
                  <c:v>100-199 sysselsatte</c:v>
                </c:pt>
                <c:pt idx="5">
                  <c:v>200-499 sysselsatte</c:v>
                </c:pt>
                <c:pt idx="6">
                  <c:v>&gt;=500 sysselsatte</c:v>
                </c:pt>
              </c:strCache>
            </c:strRef>
          </c:cat>
          <c:val>
            <c:numRef>
              <c:f>'[7]Figur 4'!$D$5:$D$11</c:f>
              <c:numCache>
                <c:formatCode>General</c:formatCode>
                <c:ptCount val="7"/>
                <c:pt idx="0">
                  <c:v>625</c:v>
                </c:pt>
                <c:pt idx="1">
                  <c:v>694</c:v>
                </c:pt>
                <c:pt idx="2">
                  <c:v>589</c:v>
                </c:pt>
                <c:pt idx="3">
                  <c:v>322</c:v>
                </c:pt>
                <c:pt idx="4">
                  <c:v>197</c:v>
                </c:pt>
                <c:pt idx="5">
                  <c:v>119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C-46CA-8359-7DF52033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06856"/>
        <c:axId val="751707216"/>
      </c:barChart>
      <c:scatterChart>
        <c:scatterStyle val="lineMarker"/>
        <c:varyColors val="0"/>
        <c:ser>
          <c:idx val="2"/>
          <c:order val="2"/>
          <c:tx>
            <c:strRef>
              <c:f>'[7]Figur 4'!$B$4</c:f>
              <c:strCache>
                <c:ptCount val="1"/>
                <c:pt idx="0">
                  <c:v>Innleide FoU-årsverk totalt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'[7]Figur 4'!$A$5:$A$11</c:f>
              <c:strCache>
                <c:ptCount val="7"/>
                <c:pt idx="0">
                  <c:v>5-9 sysselsatte</c:v>
                </c:pt>
                <c:pt idx="1">
                  <c:v>10-19 sysselsatte</c:v>
                </c:pt>
                <c:pt idx="2">
                  <c:v>20-49 sysselsatte</c:v>
                </c:pt>
                <c:pt idx="3">
                  <c:v>50-99 sysselsatte</c:v>
                </c:pt>
                <c:pt idx="4">
                  <c:v>100-199 sysselsatte</c:v>
                </c:pt>
                <c:pt idx="5">
                  <c:v>200-499 sysselsatte</c:v>
                </c:pt>
                <c:pt idx="6">
                  <c:v>&gt;=500 sysselsatte</c:v>
                </c:pt>
              </c:strCache>
            </c:strRef>
          </c:xVal>
          <c:yVal>
            <c:numRef>
              <c:f>'[7]Figur 4'!$B$5:$B$11</c:f>
              <c:numCache>
                <c:formatCode>General</c:formatCode>
                <c:ptCount val="7"/>
                <c:pt idx="0">
                  <c:v>673.6</c:v>
                </c:pt>
                <c:pt idx="1">
                  <c:v>658.7</c:v>
                </c:pt>
                <c:pt idx="2">
                  <c:v>804.6</c:v>
                </c:pt>
                <c:pt idx="3">
                  <c:v>596.6</c:v>
                </c:pt>
                <c:pt idx="4">
                  <c:v>302.8</c:v>
                </c:pt>
                <c:pt idx="5">
                  <c:v>470.8</c:v>
                </c:pt>
                <c:pt idx="6">
                  <c:v>670.6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2C-46CA-8359-7DF52033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314696"/>
        <c:axId val="265298624"/>
      </c:scatterChart>
      <c:catAx>
        <c:axId val="75170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1707216"/>
        <c:crosses val="autoZero"/>
        <c:auto val="1"/>
        <c:lblAlgn val="ctr"/>
        <c:lblOffset val="100"/>
        <c:noMultiLvlLbl val="0"/>
      </c:catAx>
      <c:valAx>
        <c:axId val="75170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foretak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1706856"/>
        <c:crosses val="autoZero"/>
        <c:crossBetween val="between"/>
      </c:valAx>
      <c:valAx>
        <c:axId val="265298624"/>
        <c:scaling>
          <c:orientation val="minMax"/>
          <c:max val="1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FoU-årsverk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5314696"/>
        <c:crosses val="max"/>
        <c:crossBetween val="midCat"/>
      </c:valAx>
      <c:valAx>
        <c:axId val="265314696"/>
        <c:scaling>
          <c:orientation val="minMax"/>
        </c:scaling>
        <c:delete val="1"/>
        <c:axPos val="b"/>
        <c:majorTickMark val="out"/>
        <c:minorTickMark val="none"/>
        <c:tickLblPos val="nextTo"/>
        <c:crossAx val="265298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8099270833333336"/>
          <c:y val="0.17139999928199232"/>
          <c:w val="0.65124375000000001"/>
          <c:h val="0.7481568144712053"/>
        </c:manualLayout>
      </c:layout>
      <c:pieChart>
        <c:varyColors val="1"/>
        <c:ser>
          <c:idx val="0"/>
          <c:order val="0"/>
          <c:tx>
            <c:strRef>
              <c:f>'F3.1d'!$C$4</c:f>
              <c:strCache>
                <c:ptCount val="1"/>
                <c:pt idx="0">
                  <c:v>Universiteter
og høgskoler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3-4235-8185-195D6B2B33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3-4235-8185-195D6B2B33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3-4235-8185-195D6B2B33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3-4235-8185-195D6B2B33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C3-4235-8185-195D6B2B33AC}"/>
              </c:ext>
            </c:extLst>
          </c:dPt>
          <c:dLbls>
            <c:dLbl>
              <c:idx val="0"/>
              <c:layout>
                <c:manualLayout>
                  <c:x val="3.5277777777777616E-2"/>
                  <c:y val="4.7081712350756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3-4235-8185-195D6B2B33AC}"/>
                </c:ext>
              </c:extLst>
            </c:dLbl>
            <c:dLbl>
              <c:idx val="1"/>
              <c:layout>
                <c:manualLayout>
                  <c:x val="-2.2048611111111192E-2"/>
                  <c:y val="0.170919444444444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06631944444444"/>
                      <c:h val="0.272721004152829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EC3-4235-8185-195D6B2B33AC}"/>
                </c:ext>
              </c:extLst>
            </c:dLbl>
            <c:dLbl>
              <c:idx val="2"/>
              <c:layout>
                <c:manualLayout>
                  <c:x val="-0.17197916666666668"/>
                  <c:y val="-4.4097222222222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648437499999999"/>
                      <c:h val="0.167238888888888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EC3-4235-8185-195D6B2B33AC}"/>
                </c:ext>
              </c:extLst>
            </c:dLbl>
            <c:dLbl>
              <c:idx val="4"/>
              <c:layout>
                <c:manualLayout>
                  <c:x val="0"/>
                  <c:y val="3.9687500000000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C3-4235-8185-195D6B2B33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'F3.1d'!$B$5:$B$9</c:f>
              <c:strCache>
                <c:ptCount val="5"/>
                <c:pt idx="0">
                  <c:v>Stillingsnivå 1</c:v>
                </c:pt>
                <c:pt idx="1">
                  <c:v>Stillingsnivå 2</c:v>
                </c:pt>
                <c:pt idx="2">
                  <c:v>Stillingsnivå 3</c:v>
                </c:pt>
                <c:pt idx="3">
                  <c:v>Postdoktor</c:v>
                </c:pt>
                <c:pt idx="4">
                  <c:v>Stipendiat, vit.ass</c:v>
                </c:pt>
              </c:strCache>
            </c:strRef>
          </c:cat>
          <c:val>
            <c:numRef>
              <c:f>'F3.1d'!$C$5:$C$9</c:f>
              <c:numCache>
                <c:formatCode>General</c:formatCode>
                <c:ptCount val="5"/>
                <c:pt idx="0">
                  <c:v>4813</c:v>
                </c:pt>
                <c:pt idx="1">
                  <c:v>7747</c:v>
                </c:pt>
                <c:pt idx="2">
                  <c:v>5854</c:v>
                </c:pt>
                <c:pt idx="3">
                  <c:v>1870</c:v>
                </c:pt>
                <c:pt idx="4">
                  <c:v>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C3-4235-8185-195D6B2B33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'D-Tid 1'!$B$5:$B$6</c:f>
              <c:strCache>
                <c:ptCount val="2"/>
                <c:pt idx="0">
                  <c:v>Næringslivet, </c:v>
                </c:pt>
                <c:pt idx="1">
                  <c:v>Forskere/faglig personale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1'!$B$33:$B$60</c:f>
              <c:numCache>
                <c:formatCode>General</c:formatCode>
                <c:ptCount val="28"/>
                <c:pt idx="0" formatCode="0%">
                  <c:v>0.76997004493260113</c:v>
                </c:pt>
                <c:pt idx="2" formatCode="0%">
                  <c:v>0.73836368892743565</c:v>
                </c:pt>
                <c:pt idx="4" formatCode="0%">
                  <c:v>0.75443510737628383</c:v>
                </c:pt>
                <c:pt idx="6" formatCode="0%">
                  <c:v>0.70040577096483314</c:v>
                </c:pt>
                <c:pt idx="8" formatCode="0%">
                  <c:v>0.7352641079978024</c:v>
                </c:pt>
                <c:pt idx="10" formatCode="0%">
                  <c:v>0.71814317859821653</c:v>
                </c:pt>
                <c:pt idx="12" formatCode="0%">
                  <c:v>0.73727608757463747</c:v>
                </c:pt>
                <c:pt idx="13" formatCode="0%">
                  <c:v>0.71548144303140415</c:v>
                </c:pt>
                <c:pt idx="14" formatCode="0%">
                  <c:v>0.70712833628434646</c:v>
                </c:pt>
                <c:pt idx="15" formatCode="0%">
                  <c:v>0.71509357748754543</c:v>
                </c:pt>
                <c:pt idx="16" formatCode="0%">
                  <c:v>0.71256196190973131</c:v>
                </c:pt>
                <c:pt idx="17" formatCode="0%">
                  <c:v>0.69106925880923453</c:v>
                </c:pt>
                <c:pt idx="18" formatCode="0%">
                  <c:v>0.69046619067618653</c:v>
                </c:pt>
                <c:pt idx="19" formatCode="0%">
                  <c:v>0.67568756875687563</c:v>
                </c:pt>
                <c:pt idx="20" formatCode="0%">
                  <c:v>0.67581617799958416</c:v>
                </c:pt>
                <c:pt idx="21" formatCode="0%">
                  <c:v>0.64625062714677162</c:v>
                </c:pt>
                <c:pt idx="22" formatCode="0%">
                  <c:v>0.64282214600685939</c:v>
                </c:pt>
                <c:pt idx="23" formatCode="0%">
                  <c:v>0.63097085406283904</c:v>
                </c:pt>
                <c:pt idx="24" formatCode="0%">
                  <c:v>0.6340271455764297</c:v>
                </c:pt>
                <c:pt idx="25" formatCode="0%">
                  <c:v>0.65250903251706138</c:v>
                </c:pt>
                <c:pt idx="26" formatCode="0%">
                  <c:v>0.63863284418553201</c:v>
                </c:pt>
                <c:pt idx="27" formatCode="0%">
                  <c:v>0.64899844830018338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CB-40EE-807D-0E1AD6A15E55}"/>
            </c:ext>
          </c:extLst>
        </c:ser>
        <c:ser>
          <c:idx val="1"/>
          <c:order val="1"/>
          <c:tx>
            <c:strRef>
              <c:f>'D-Tid 1'!$C$5:$C$6</c:f>
              <c:strCache>
                <c:ptCount val="2"/>
                <c:pt idx="0">
                  <c:v>Næringslivet, </c:v>
                </c:pt>
                <c:pt idx="1">
                  <c:v>Teknisk-administrativt personale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1'!$C$33:$C$60</c:f>
              <c:numCache>
                <c:formatCode>General</c:formatCode>
                <c:ptCount val="28"/>
                <c:pt idx="0" formatCode="0%">
                  <c:v>0.70751244858194418</c:v>
                </c:pt>
                <c:pt idx="2" formatCode="0%">
                  <c:v>0.69587237275259561</c:v>
                </c:pt>
                <c:pt idx="4" formatCode="0%">
                  <c:v>0.76010430247718386</c:v>
                </c:pt>
                <c:pt idx="6" formatCode="0%">
                  <c:v>0.62982718156603368</c:v>
                </c:pt>
                <c:pt idx="8" formatCode="0%">
                  <c:v>0.60801209372637943</c:v>
                </c:pt>
                <c:pt idx="10" formatCode="0%">
                  <c:v>0.56852482960077899</c:v>
                </c:pt>
                <c:pt idx="12" formatCode="0%">
                  <c:v>0.60519199567333692</c:v>
                </c:pt>
                <c:pt idx="13" formatCode="0%">
                  <c:v>0.61650124069478907</c:v>
                </c:pt>
                <c:pt idx="14" formatCode="0%">
                  <c:v>0.59496289086263532</c:v>
                </c:pt>
                <c:pt idx="15" formatCode="0%">
                  <c:v>0.58119975262832402</c:v>
                </c:pt>
                <c:pt idx="16" formatCode="0%">
                  <c:v>0.57858484658735132</c:v>
                </c:pt>
                <c:pt idx="17" formatCode="0%">
                  <c:v>0.56674727932285374</c:v>
                </c:pt>
                <c:pt idx="18" formatCode="0%">
                  <c:v>0.56174194293635205</c:v>
                </c:pt>
                <c:pt idx="19" formatCode="0%">
                  <c:v>0.5663290885390555</c:v>
                </c:pt>
                <c:pt idx="20" formatCode="0%">
                  <c:v>0.51445233265720081</c:v>
                </c:pt>
                <c:pt idx="21" formatCode="0%">
                  <c:v>0.48721644316330376</c:v>
                </c:pt>
                <c:pt idx="22" formatCode="0%">
                  <c:v>0.49669991199765329</c:v>
                </c:pt>
                <c:pt idx="23" formatCode="0%">
                  <c:v>0.46714003367249823</c:v>
                </c:pt>
                <c:pt idx="24" formatCode="0%">
                  <c:v>0.46695273123552655</c:v>
                </c:pt>
                <c:pt idx="25" formatCode="0%">
                  <c:v>0.49919672849423102</c:v>
                </c:pt>
                <c:pt idx="26" formatCode="0%">
                  <c:v>0.51548956661316214</c:v>
                </c:pt>
                <c:pt idx="27" formatCode="0%">
                  <c:v>0.52837680031140521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CB-40EE-807D-0E1AD6A15E55}"/>
            </c:ext>
          </c:extLst>
        </c:ser>
        <c:ser>
          <c:idx val="2"/>
          <c:order val="2"/>
          <c:tx>
            <c:strRef>
              <c:f>'D-Tid 1'!$D$5:$D$6</c:f>
              <c:strCache>
                <c:ptCount val="2"/>
                <c:pt idx="0">
                  <c:v>Instituttsektoren, </c:v>
                </c:pt>
                <c:pt idx="1">
                  <c:v>Forskere/faglig personale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1'!$D$33:$D$60</c:f>
              <c:numCache>
                <c:formatCode>General</c:formatCode>
                <c:ptCount val="28"/>
                <c:pt idx="0" formatCode="0%">
                  <c:v>0.79398148148148151</c:v>
                </c:pt>
                <c:pt idx="2" formatCode="0%">
                  <c:v>0.7791762013729977</c:v>
                </c:pt>
                <c:pt idx="4" formatCode="0%">
                  <c:v>0.79695945945945945</c:v>
                </c:pt>
                <c:pt idx="6" formatCode="0%">
                  <c:v>0.77719269376337008</c:v>
                </c:pt>
                <c:pt idx="8" formatCode="0%">
                  <c:v>0.78141732283464571</c:v>
                </c:pt>
                <c:pt idx="10" formatCode="0%">
                  <c:v>0.78470080197409009</c:v>
                </c:pt>
                <c:pt idx="12" formatCode="0%">
                  <c:v>0.73965447971072718</c:v>
                </c:pt>
                <c:pt idx="13" formatCode="0%">
                  <c:v>0.75145857642940495</c:v>
                </c:pt>
                <c:pt idx="14" formatCode="0%">
                  <c:v>0.77189558428885097</c:v>
                </c:pt>
                <c:pt idx="15" formatCode="0%">
                  <c:v>0.76839434577745558</c:v>
                </c:pt>
                <c:pt idx="16" formatCode="0%">
                  <c:v>0.77578847521935024</c:v>
                </c:pt>
                <c:pt idx="17" formatCode="0%">
                  <c:v>0.78833770569997619</c:v>
                </c:pt>
                <c:pt idx="18" formatCode="0%">
                  <c:v>0.79028103044496489</c:v>
                </c:pt>
                <c:pt idx="19" formatCode="0%">
                  <c:v>0.78874407582938388</c:v>
                </c:pt>
                <c:pt idx="20" formatCode="0%">
                  <c:v>0.7979618750749311</c:v>
                </c:pt>
                <c:pt idx="21" formatCode="0%">
                  <c:v>0.80657547396208307</c:v>
                </c:pt>
                <c:pt idx="22" formatCode="0%">
                  <c:v>0.79405244338498215</c:v>
                </c:pt>
                <c:pt idx="23" formatCode="0%">
                  <c:v>0.77274303548722689</c:v>
                </c:pt>
                <c:pt idx="24" formatCode="0%">
                  <c:v>0.77727797001153398</c:v>
                </c:pt>
                <c:pt idx="25" formatCode="0%">
                  <c:v>0.76967305524239005</c:v>
                </c:pt>
                <c:pt idx="26" formatCode="0%">
                  <c:v>0.77298311444652912</c:v>
                </c:pt>
                <c:pt idx="27" formatCode="0%">
                  <c:v>0.77806988717274617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CB-40EE-807D-0E1AD6A15E55}"/>
            </c:ext>
          </c:extLst>
        </c:ser>
        <c:ser>
          <c:idx val="3"/>
          <c:order val="3"/>
          <c:tx>
            <c:strRef>
              <c:f>'D-Tid 1'!$E$5:$E$6</c:f>
              <c:strCache>
                <c:ptCount val="2"/>
                <c:pt idx="0">
                  <c:v>Instituttsektoren, </c:v>
                </c:pt>
                <c:pt idx="1">
                  <c:v>Teknisk-administrativt personale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1'!$E$33:$E$60</c:f>
              <c:numCache>
                <c:formatCode>General</c:formatCode>
                <c:ptCount val="28"/>
                <c:pt idx="0" formatCode="0%">
                  <c:v>0.69460929772502478</c:v>
                </c:pt>
                <c:pt idx="2" formatCode="0%">
                  <c:v>0.69484536082474224</c:v>
                </c:pt>
                <c:pt idx="4" formatCode="0%">
                  <c:v>0.71985710032747841</c:v>
                </c:pt>
                <c:pt idx="6" formatCode="0%">
                  <c:v>0.70604738154613467</c:v>
                </c:pt>
                <c:pt idx="8" formatCode="0%">
                  <c:v>0.74354786017641294</c:v>
                </c:pt>
                <c:pt idx="10" formatCode="0%">
                  <c:v>0.74396463787827272</c:v>
                </c:pt>
                <c:pt idx="12" formatCode="0%">
                  <c:v>0.72135829895271342</c:v>
                </c:pt>
                <c:pt idx="13" formatCode="0%">
                  <c:v>0.69717480871100646</c:v>
                </c:pt>
                <c:pt idx="14" formatCode="0%">
                  <c:v>0.69215463331438321</c:v>
                </c:pt>
                <c:pt idx="15" formatCode="0%">
                  <c:v>0.6910819122169416</c:v>
                </c:pt>
                <c:pt idx="16" formatCode="0%">
                  <c:v>0.70261437908496727</c:v>
                </c:pt>
                <c:pt idx="17" formatCode="0%">
                  <c:v>0.70972109396154892</c:v>
                </c:pt>
                <c:pt idx="18" formatCode="0%">
                  <c:v>0.71865850412563215</c:v>
                </c:pt>
                <c:pt idx="19" formatCode="0%">
                  <c:v>0.70535947712418301</c:v>
                </c:pt>
                <c:pt idx="20" formatCode="0%">
                  <c:v>0.68169261677548942</c:v>
                </c:pt>
                <c:pt idx="21" formatCode="0%">
                  <c:v>0.67647811620168929</c:v>
                </c:pt>
                <c:pt idx="22" formatCode="0%">
                  <c:v>0.64227099236641261</c:v>
                </c:pt>
                <c:pt idx="23" formatCode="0%">
                  <c:v>0.63614514608859551</c:v>
                </c:pt>
                <c:pt idx="24" formatCode="0%">
                  <c:v>0.64859940787975401</c:v>
                </c:pt>
                <c:pt idx="25" formatCode="0%">
                  <c:v>0.61708457288567786</c:v>
                </c:pt>
                <c:pt idx="26" formatCode="0%">
                  <c:v>0.64206493244605767</c:v>
                </c:pt>
                <c:pt idx="27" formatCode="0%">
                  <c:v>0.63151773599534788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CB-40EE-807D-0E1AD6A15E55}"/>
            </c:ext>
          </c:extLst>
        </c:ser>
        <c:ser>
          <c:idx val="4"/>
          <c:order val="4"/>
          <c:tx>
            <c:strRef>
              <c:f>'D-Tid 1'!$F$5:$F$6</c:f>
              <c:strCache>
                <c:ptCount val="2"/>
                <c:pt idx="0">
                  <c:v>UoH-sektoren, </c:v>
                </c:pt>
                <c:pt idx="1">
                  <c:v>Forskere/faglig personale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1'!$F$33:$F$60</c:f>
              <c:numCache>
                <c:formatCode>General</c:formatCode>
                <c:ptCount val="28"/>
                <c:pt idx="0" formatCode="0%">
                  <c:v>0.39464116345241856</c:v>
                </c:pt>
                <c:pt idx="2" formatCode="0%">
                  <c:v>0.36931447225244829</c:v>
                </c:pt>
                <c:pt idx="4" formatCode="0%">
                  <c:v>0.38436368699526596</c:v>
                </c:pt>
                <c:pt idx="6" formatCode="0%">
                  <c:v>0.37391189659720392</c:v>
                </c:pt>
                <c:pt idx="8" formatCode="0%">
                  <c:v>0.38548347311297482</c:v>
                </c:pt>
                <c:pt idx="10" formatCode="0%">
                  <c:v>0.41527063636866257</c:v>
                </c:pt>
                <c:pt idx="12" formatCode="0%">
                  <c:v>0.42772057338986474</c:v>
                </c:pt>
                <c:pt idx="13" formatCode="0%">
                  <c:v>0.42593491986401166</c:v>
                </c:pt>
                <c:pt idx="14" formatCode="0%">
                  <c:v>0.42983814215341309</c:v>
                </c:pt>
                <c:pt idx="15" formatCode="0%">
                  <c:v>0.43746245899367003</c:v>
                </c:pt>
                <c:pt idx="16" formatCode="0%">
                  <c:v>0.44746011369888133</c:v>
                </c:pt>
                <c:pt idx="17" formatCode="0%">
                  <c:v>0.44997945299301401</c:v>
                </c:pt>
                <c:pt idx="18" formatCode="0%">
                  <c:v>0.44510359482911283</c:v>
                </c:pt>
                <c:pt idx="19" formatCode="0%">
                  <c:v>0.4399247991796274</c:v>
                </c:pt>
                <c:pt idx="20" formatCode="0%">
                  <c:v>0.4461063241749309</c:v>
                </c:pt>
                <c:pt idx="21" formatCode="0%">
                  <c:v>0.46186075651969616</c:v>
                </c:pt>
                <c:pt idx="22" formatCode="0%">
                  <c:v>0.46277636289816559</c:v>
                </c:pt>
                <c:pt idx="23" formatCode="0%">
                  <c:v>0.46872092806091298</c:v>
                </c:pt>
                <c:pt idx="24" formatCode="0%">
                  <c:v>0.48006661809097534</c:v>
                </c:pt>
                <c:pt idx="25" formatCode="0%">
                  <c:v>0.44700756552283166</c:v>
                </c:pt>
                <c:pt idx="26" formatCode="0%">
                  <c:v>0.45938466547289597</c:v>
                </c:pt>
                <c:pt idx="27" formatCode="0%">
                  <c:v>0.46955040653019248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CB-40EE-807D-0E1AD6A15E55}"/>
            </c:ext>
          </c:extLst>
        </c:ser>
        <c:ser>
          <c:idx val="5"/>
          <c:order val="5"/>
          <c:tx>
            <c:strRef>
              <c:f>'D-Tid 1'!$G$5:$G$6</c:f>
              <c:strCache>
                <c:ptCount val="2"/>
                <c:pt idx="0">
                  <c:v>UoH-sektoren, </c:v>
                </c:pt>
                <c:pt idx="1">
                  <c:v>Teknisk-administrativt personale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1'!$G$33:$G$60</c:f>
              <c:numCache>
                <c:formatCode>General</c:formatCode>
                <c:ptCount val="28"/>
                <c:pt idx="0" formatCode="0%">
                  <c:v>0.35415162454873644</c:v>
                </c:pt>
                <c:pt idx="2" formatCode="0%">
                  <c:v>0.33617601910284839</c:v>
                </c:pt>
                <c:pt idx="4" formatCode="0%">
                  <c:v>0.31411042944785278</c:v>
                </c:pt>
                <c:pt idx="6" formatCode="0%">
                  <c:v>0.30487394957983194</c:v>
                </c:pt>
                <c:pt idx="8" formatCode="0%">
                  <c:v>0.29016536118363795</c:v>
                </c:pt>
                <c:pt idx="10" formatCode="0%">
                  <c:v>0.31203007518796994</c:v>
                </c:pt>
                <c:pt idx="12" formatCode="0%">
                  <c:v>0.34935279537317543</c:v>
                </c:pt>
                <c:pt idx="13" formatCode="0%">
                  <c:v>0.3427086110370568</c:v>
                </c:pt>
                <c:pt idx="14" formatCode="0%">
                  <c:v>0.32686508456798219</c:v>
                </c:pt>
                <c:pt idx="15" formatCode="0%">
                  <c:v>0.33602150537634407</c:v>
                </c:pt>
                <c:pt idx="16" formatCode="0%">
                  <c:v>0.33707564822240044</c:v>
                </c:pt>
                <c:pt idx="17" formatCode="0%">
                  <c:v>0.34684745762711866</c:v>
                </c:pt>
                <c:pt idx="18" formatCode="0%">
                  <c:v>0.33270794246404001</c:v>
                </c:pt>
                <c:pt idx="19" formatCode="0%">
                  <c:v>0.33403076923076924</c:v>
                </c:pt>
                <c:pt idx="20" formatCode="0%">
                  <c:v>0.34758234057463211</c:v>
                </c:pt>
                <c:pt idx="21" formatCode="0%">
                  <c:v>0.33390010626992561</c:v>
                </c:pt>
                <c:pt idx="22" formatCode="0%">
                  <c:v>0.34049712362965373</c:v>
                </c:pt>
                <c:pt idx="23" formatCode="0%">
                  <c:v>0.35112419568091696</c:v>
                </c:pt>
                <c:pt idx="24" formatCode="0%">
                  <c:v>0.34169038756295161</c:v>
                </c:pt>
                <c:pt idx="25" formatCode="0%">
                  <c:v>0.30262744687532711</c:v>
                </c:pt>
                <c:pt idx="26" formatCode="0%">
                  <c:v>0.33575171301894396</c:v>
                </c:pt>
                <c:pt idx="27" formatCode="0%">
                  <c:v>0.33520102231396837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CB-40EE-807D-0E1AD6A15E55}"/>
            </c:ext>
          </c:extLst>
        </c:ser>
        <c:ser>
          <c:idx val="6"/>
          <c:order val="6"/>
          <c:tx>
            <c:strRef>
              <c:f>'D-Tid 1'!$H$5:$H$6</c:f>
              <c:strCache>
                <c:ptCount val="2"/>
                <c:pt idx="0">
                  <c:v>Alle sektorer,</c:v>
                </c:pt>
                <c:pt idx="1">
                  <c:v>Forskere/faglig personale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1'!$H$33:$H$60</c:f>
              <c:numCache>
                <c:formatCode>General</c:formatCode>
                <c:ptCount val="28"/>
                <c:pt idx="0" formatCode="0%">
                  <c:v>0.59763402216232409</c:v>
                </c:pt>
                <c:pt idx="2" formatCode="0%">
                  <c:v>0.57859973579920743</c:v>
                </c:pt>
                <c:pt idx="4" formatCode="0%">
                  <c:v>0.59104988062205588</c:v>
                </c:pt>
                <c:pt idx="6" formatCode="0%">
                  <c:v>0.57060985846189471</c:v>
                </c:pt>
                <c:pt idx="8" formatCode="0%">
                  <c:v>0.58291556915059339</c:v>
                </c:pt>
                <c:pt idx="10" formatCode="0%">
                  <c:v>0.58014766201804757</c:v>
                </c:pt>
                <c:pt idx="12" formatCode="0%">
                  <c:v>0.58937770575857984</c:v>
                </c:pt>
                <c:pt idx="13" formatCode="0%">
                  <c:v>0.58545121811735101</c:v>
                </c:pt>
                <c:pt idx="14" formatCode="0%">
                  <c:v>0.58694875117286982</c:v>
                </c:pt>
                <c:pt idx="15" formatCode="0%">
                  <c:v>0.59074462857908605</c:v>
                </c:pt>
                <c:pt idx="16" formatCode="0%">
                  <c:v>0.59739347931019349</c:v>
                </c:pt>
                <c:pt idx="17" formatCode="0%">
                  <c:v>0.59556763000834279</c:v>
                </c:pt>
                <c:pt idx="18" formatCode="0%">
                  <c:v>0.59234229521916515</c:v>
                </c:pt>
                <c:pt idx="19" formatCode="0%">
                  <c:v>0.58445945945945943</c:v>
                </c:pt>
                <c:pt idx="20" formatCode="0%">
                  <c:v>0.58702976179069011</c:v>
                </c:pt>
                <c:pt idx="21" formatCode="0%">
                  <c:v>0.58447861569793846</c:v>
                </c:pt>
                <c:pt idx="22" formatCode="0%">
                  <c:v>0.58052438982290189</c:v>
                </c:pt>
                <c:pt idx="23" formatCode="0%">
                  <c:v>0.5757789677222438</c:v>
                </c:pt>
                <c:pt idx="24" formatCode="0%">
                  <c:v>0.58220315617042673</c:v>
                </c:pt>
                <c:pt idx="25" formatCode="0%">
                  <c:v>0.57291600933930709</c:v>
                </c:pt>
                <c:pt idx="26" formatCode="0%">
                  <c:v>0.57453137612484673</c:v>
                </c:pt>
                <c:pt idx="27" formatCode="0%">
                  <c:v>0.58477886942071655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CB-40EE-807D-0E1AD6A15E55}"/>
            </c:ext>
          </c:extLst>
        </c:ser>
        <c:ser>
          <c:idx val="7"/>
          <c:order val="7"/>
          <c:tx>
            <c:strRef>
              <c:f>'D-Tid 1'!$I$5:$I$6</c:f>
              <c:strCache>
                <c:ptCount val="2"/>
                <c:pt idx="0">
                  <c:v>Alle sektorer,</c:v>
                </c:pt>
                <c:pt idx="1">
                  <c:v>Teknisk-administrativt personale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'D-Tid 1'!$A$33:$A$60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'D-Tid 1'!$I$33:$I$60</c:f>
              <c:numCache>
                <c:formatCode>General</c:formatCode>
                <c:ptCount val="28"/>
                <c:pt idx="0" formatCode="0%">
                  <c:v>0.5660071815813561</c:v>
                </c:pt>
                <c:pt idx="2" formatCode="0%">
                  <c:v>0.54155711364300319</c:v>
                </c:pt>
                <c:pt idx="4" formatCode="0%">
                  <c:v>0.55236840065121329</c:v>
                </c:pt>
                <c:pt idx="6" formatCode="0%">
                  <c:v>0.5078367641747924</c:v>
                </c:pt>
                <c:pt idx="8" formatCode="0%">
                  <c:v>0.51650346929511703</c:v>
                </c:pt>
                <c:pt idx="10" formatCode="0%">
                  <c:v>0.50755426917510849</c:v>
                </c:pt>
                <c:pt idx="12" formatCode="0%">
                  <c:v>0.52142175304621263</c:v>
                </c:pt>
                <c:pt idx="13" formatCode="0%">
                  <c:v>0.52262658227848102</c:v>
                </c:pt>
                <c:pt idx="14" formatCode="0%">
                  <c:v>0.50702334228465196</c:v>
                </c:pt>
                <c:pt idx="15" formatCode="0%">
                  <c:v>0.50628206470526649</c:v>
                </c:pt>
                <c:pt idx="16" formatCode="0%">
                  <c:v>0.50796802340770153</c:v>
                </c:pt>
                <c:pt idx="17" formatCode="0%">
                  <c:v>0.51018719619402209</c:v>
                </c:pt>
                <c:pt idx="18" formatCode="0%">
                  <c:v>0.50090646283502371</c:v>
                </c:pt>
                <c:pt idx="19" formatCode="0%">
                  <c:v>0.50449299822104643</c:v>
                </c:pt>
                <c:pt idx="20" formatCode="0%">
                  <c:v>0.48315966524450277</c:v>
                </c:pt>
                <c:pt idx="21" formatCode="0%">
                  <c:v>0.46025441468520212</c:v>
                </c:pt>
                <c:pt idx="22" formatCode="0%">
                  <c:v>0.4660478532598647</c:v>
                </c:pt>
                <c:pt idx="23" formatCode="0%">
                  <c:v>0.45469786887068675</c:v>
                </c:pt>
                <c:pt idx="24" formatCode="0%">
                  <c:v>0.45466728117134048</c:v>
                </c:pt>
                <c:pt idx="25" formatCode="0%">
                  <c:v>0.4518656315958931</c:v>
                </c:pt>
                <c:pt idx="26" formatCode="0%">
                  <c:v>0.47317412134732839</c:v>
                </c:pt>
                <c:pt idx="27" formatCode="0%">
                  <c:v>0.47751712389537565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CB-40EE-807D-0E1AD6A15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690031"/>
        <c:axId val="1703672271"/>
      </c:lineChart>
      <c:catAx>
        <c:axId val="170369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3672271"/>
        <c:crosses val="autoZero"/>
        <c:auto val="1"/>
        <c:lblAlgn val="ctr"/>
        <c:lblOffset val="100"/>
        <c:noMultiLvlLbl val="0"/>
      </c:catAx>
      <c:valAx>
        <c:axId val="17036722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0369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39981103313249"/>
          <c:y val="3.0980460390096224E-2"/>
          <c:w val="0.34075557525313283"/>
          <c:h val="0.94245854575191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3819444444444"/>
          <c:y val="3.8805555555555558E-2"/>
          <c:w val="0.76193368055555555"/>
          <c:h val="0.46419305555555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'D-Tid 2'!$C$5</c:f>
              <c:strCache>
                <c:ptCount val="1"/>
                <c:pt idx="0">
                  <c:v>Totalt FoU-personale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'D-Tid 2'!$A$6:$B$26</c:f>
              <c:multiLvlStrCache>
                <c:ptCount val="21"/>
                <c:lvl>
                  <c:pt idx="0">
                    <c:v>5-9 sysselsatte</c:v>
                  </c:pt>
                  <c:pt idx="1">
                    <c:v>10–19 sysselsatte</c:v>
                  </c:pt>
                  <c:pt idx="2">
                    <c:v>20–49 sysselsatte</c:v>
                  </c:pt>
                  <c:pt idx="3">
                    <c:v>50–99 sysselsatte</c:v>
                  </c:pt>
                  <c:pt idx="4">
                    <c:v>100–199 sysselsatte</c:v>
                  </c:pt>
                  <c:pt idx="5">
                    <c:v>200–499 sysselsatte</c:v>
                  </c:pt>
                  <c:pt idx="6">
                    <c:v>500 sysselsatte og over</c:v>
                  </c:pt>
                  <c:pt idx="7">
                    <c:v>5-9 sysselsatte</c:v>
                  </c:pt>
                  <c:pt idx="8">
                    <c:v>10–19 sysselsatte</c:v>
                  </c:pt>
                  <c:pt idx="9">
                    <c:v>20–49 sysselsatte</c:v>
                  </c:pt>
                  <c:pt idx="10">
                    <c:v>50–99 sysselsatte</c:v>
                  </c:pt>
                  <c:pt idx="11">
                    <c:v>100–199 sysselsatte</c:v>
                  </c:pt>
                  <c:pt idx="12">
                    <c:v>200–499 sysselsatte</c:v>
                  </c:pt>
                  <c:pt idx="13">
                    <c:v>500 sysselsatte og over</c:v>
                  </c:pt>
                  <c:pt idx="14">
                    <c:v>5-9 sysselsatte</c:v>
                  </c:pt>
                  <c:pt idx="15">
                    <c:v>10–19 sysselsatte</c:v>
                  </c:pt>
                  <c:pt idx="16">
                    <c:v>20–49 sysselsatte</c:v>
                  </c:pt>
                  <c:pt idx="17">
                    <c:v>50–99 sysselsatte</c:v>
                  </c:pt>
                  <c:pt idx="18">
                    <c:v>100–199 sysselsatte</c:v>
                  </c:pt>
                  <c:pt idx="19">
                    <c:v>200–499 sysselsatte</c:v>
                  </c:pt>
                  <c:pt idx="20">
                    <c:v>500 sysselsatte og over</c:v>
                  </c:pt>
                </c:lvl>
                <c:lvl>
                  <c:pt idx="0">
                    <c:v>Industri</c:v>
                  </c:pt>
                  <c:pt idx="7">
                    <c:v>Tjenesteytende næringer</c:v>
                  </c:pt>
                  <c:pt idx="14">
                    <c:v>Andre næringer</c:v>
                  </c:pt>
                </c:lvl>
              </c:multiLvlStrCache>
            </c:multiLvlStrRef>
          </c:cat>
          <c:val>
            <c:numRef>
              <c:f>'D-Tid 2'!$C$6:$C$26</c:f>
              <c:numCache>
                <c:formatCode>#,##0</c:formatCode>
                <c:ptCount val="21"/>
                <c:pt idx="0">
                  <c:v>476</c:v>
                </c:pt>
                <c:pt idx="1">
                  <c:v>841</c:v>
                </c:pt>
                <c:pt idx="2">
                  <c:v>2047</c:v>
                </c:pt>
                <c:pt idx="3">
                  <c:v>1843</c:v>
                </c:pt>
                <c:pt idx="4">
                  <c:v>1788</c:v>
                </c:pt>
                <c:pt idx="5">
                  <c:v>2112</c:v>
                </c:pt>
                <c:pt idx="6">
                  <c:v>3717</c:v>
                </c:pt>
                <c:pt idx="7">
                  <c:v>3818</c:v>
                </c:pt>
                <c:pt idx="8">
                  <c:v>5094</c:v>
                </c:pt>
                <c:pt idx="9">
                  <c:v>6250</c:v>
                </c:pt>
                <c:pt idx="10">
                  <c:v>4026</c:v>
                </c:pt>
                <c:pt idx="11">
                  <c:v>2736</c:v>
                </c:pt>
                <c:pt idx="12">
                  <c:v>3298</c:v>
                </c:pt>
                <c:pt idx="13">
                  <c:v>3070</c:v>
                </c:pt>
                <c:pt idx="14">
                  <c:v>104</c:v>
                </c:pt>
                <c:pt idx="15">
                  <c:v>304</c:v>
                </c:pt>
                <c:pt idx="16">
                  <c:v>838</c:v>
                </c:pt>
                <c:pt idx="17">
                  <c:v>759</c:v>
                </c:pt>
                <c:pt idx="18">
                  <c:v>445</c:v>
                </c:pt>
                <c:pt idx="19">
                  <c:v>375</c:v>
                </c:pt>
                <c:pt idx="20">
                  <c:v>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B-4337-ADA5-991DA5AFF511}"/>
            </c:ext>
          </c:extLst>
        </c:ser>
        <c:ser>
          <c:idx val="1"/>
          <c:order val="1"/>
          <c:tx>
            <c:strRef>
              <c:f>'D-Tid 2'!$D$5</c:f>
              <c:strCache>
                <c:ptCount val="1"/>
                <c:pt idx="0">
                  <c:v>FoU-årsverk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'D-Tid 2'!$A$6:$B$26</c:f>
              <c:multiLvlStrCache>
                <c:ptCount val="21"/>
                <c:lvl>
                  <c:pt idx="0">
                    <c:v>5-9 sysselsatte</c:v>
                  </c:pt>
                  <c:pt idx="1">
                    <c:v>10–19 sysselsatte</c:v>
                  </c:pt>
                  <c:pt idx="2">
                    <c:v>20–49 sysselsatte</c:v>
                  </c:pt>
                  <c:pt idx="3">
                    <c:v>50–99 sysselsatte</c:v>
                  </c:pt>
                  <c:pt idx="4">
                    <c:v>100–199 sysselsatte</c:v>
                  </c:pt>
                  <c:pt idx="5">
                    <c:v>200–499 sysselsatte</c:v>
                  </c:pt>
                  <c:pt idx="6">
                    <c:v>500 sysselsatte og over</c:v>
                  </c:pt>
                  <c:pt idx="7">
                    <c:v>5-9 sysselsatte</c:v>
                  </c:pt>
                  <c:pt idx="8">
                    <c:v>10–19 sysselsatte</c:v>
                  </c:pt>
                  <c:pt idx="9">
                    <c:v>20–49 sysselsatte</c:v>
                  </c:pt>
                  <c:pt idx="10">
                    <c:v>50–99 sysselsatte</c:v>
                  </c:pt>
                  <c:pt idx="11">
                    <c:v>100–199 sysselsatte</c:v>
                  </c:pt>
                  <c:pt idx="12">
                    <c:v>200–499 sysselsatte</c:v>
                  </c:pt>
                  <c:pt idx="13">
                    <c:v>500 sysselsatte og over</c:v>
                  </c:pt>
                  <c:pt idx="14">
                    <c:v>5-9 sysselsatte</c:v>
                  </c:pt>
                  <c:pt idx="15">
                    <c:v>10–19 sysselsatte</c:v>
                  </c:pt>
                  <c:pt idx="16">
                    <c:v>20–49 sysselsatte</c:v>
                  </c:pt>
                  <c:pt idx="17">
                    <c:v>50–99 sysselsatte</c:v>
                  </c:pt>
                  <c:pt idx="18">
                    <c:v>100–199 sysselsatte</c:v>
                  </c:pt>
                  <c:pt idx="19">
                    <c:v>200–499 sysselsatte</c:v>
                  </c:pt>
                  <c:pt idx="20">
                    <c:v>500 sysselsatte og over</c:v>
                  </c:pt>
                </c:lvl>
                <c:lvl>
                  <c:pt idx="0">
                    <c:v>Industri</c:v>
                  </c:pt>
                  <c:pt idx="7">
                    <c:v>Tjenesteytende næringer</c:v>
                  </c:pt>
                  <c:pt idx="14">
                    <c:v>Andre næringer</c:v>
                  </c:pt>
                </c:lvl>
              </c:multiLvlStrCache>
            </c:multiLvlStrRef>
          </c:cat>
          <c:val>
            <c:numRef>
              <c:f>'D-Tid 2'!$D$6:$D$26</c:f>
              <c:numCache>
                <c:formatCode>#,##0</c:formatCode>
                <c:ptCount val="21"/>
                <c:pt idx="0">
                  <c:v>250</c:v>
                </c:pt>
                <c:pt idx="1">
                  <c:v>319</c:v>
                </c:pt>
                <c:pt idx="2">
                  <c:v>958</c:v>
                </c:pt>
                <c:pt idx="3">
                  <c:v>976</c:v>
                </c:pt>
                <c:pt idx="4">
                  <c:v>1272</c:v>
                </c:pt>
                <c:pt idx="5">
                  <c:v>1498</c:v>
                </c:pt>
                <c:pt idx="6">
                  <c:v>2730</c:v>
                </c:pt>
                <c:pt idx="7">
                  <c:v>2058</c:v>
                </c:pt>
                <c:pt idx="8">
                  <c:v>2981</c:v>
                </c:pt>
                <c:pt idx="9">
                  <c:v>3664</c:v>
                </c:pt>
                <c:pt idx="10">
                  <c:v>2358</c:v>
                </c:pt>
                <c:pt idx="11">
                  <c:v>1801</c:v>
                </c:pt>
                <c:pt idx="12">
                  <c:v>2528</c:v>
                </c:pt>
                <c:pt idx="13">
                  <c:v>2135</c:v>
                </c:pt>
                <c:pt idx="14">
                  <c:v>49</c:v>
                </c:pt>
                <c:pt idx="15">
                  <c:v>87</c:v>
                </c:pt>
                <c:pt idx="16">
                  <c:v>279</c:v>
                </c:pt>
                <c:pt idx="17">
                  <c:v>399</c:v>
                </c:pt>
                <c:pt idx="18">
                  <c:v>167</c:v>
                </c:pt>
                <c:pt idx="19">
                  <c:v>150</c:v>
                </c:pt>
                <c:pt idx="20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B-4337-ADA5-991DA5AFF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9352640"/>
        <c:axId val="1019351680"/>
      </c:barChart>
      <c:scatterChart>
        <c:scatterStyle val="lineMarker"/>
        <c:varyColors val="0"/>
        <c:ser>
          <c:idx val="2"/>
          <c:order val="2"/>
          <c:tx>
            <c:strRef>
              <c:f>'D-Tid 2'!$E$5</c:f>
              <c:strCache>
                <c:ptCount val="1"/>
                <c:pt idx="0">
                  <c:v>FoU-årsverk per FoU-person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multiLvlStrRef>
              <c:f>'D-Tid 2'!$A$6:$B$26</c:f>
              <c:multiLvlStrCache>
                <c:ptCount val="21"/>
                <c:lvl>
                  <c:pt idx="0">
                    <c:v>5-9 sysselsatte</c:v>
                  </c:pt>
                  <c:pt idx="1">
                    <c:v>10–19 sysselsatte</c:v>
                  </c:pt>
                  <c:pt idx="2">
                    <c:v>20–49 sysselsatte</c:v>
                  </c:pt>
                  <c:pt idx="3">
                    <c:v>50–99 sysselsatte</c:v>
                  </c:pt>
                  <c:pt idx="4">
                    <c:v>100–199 sysselsatte</c:v>
                  </c:pt>
                  <c:pt idx="5">
                    <c:v>200–499 sysselsatte</c:v>
                  </c:pt>
                  <c:pt idx="6">
                    <c:v>500 sysselsatte og over</c:v>
                  </c:pt>
                  <c:pt idx="7">
                    <c:v>5-9 sysselsatte</c:v>
                  </c:pt>
                  <c:pt idx="8">
                    <c:v>10–19 sysselsatte</c:v>
                  </c:pt>
                  <c:pt idx="9">
                    <c:v>20–49 sysselsatte</c:v>
                  </c:pt>
                  <c:pt idx="10">
                    <c:v>50–99 sysselsatte</c:v>
                  </c:pt>
                  <c:pt idx="11">
                    <c:v>100–199 sysselsatte</c:v>
                  </c:pt>
                  <c:pt idx="12">
                    <c:v>200–499 sysselsatte</c:v>
                  </c:pt>
                  <c:pt idx="13">
                    <c:v>500 sysselsatte og over</c:v>
                  </c:pt>
                  <c:pt idx="14">
                    <c:v>5-9 sysselsatte</c:v>
                  </c:pt>
                  <c:pt idx="15">
                    <c:v>10–19 sysselsatte</c:v>
                  </c:pt>
                  <c:pt idx="16">
                    <c:v>20–49 sysselsatte</c:v>
                  </c:pt>
                  <c:pt idx="17">
                    <c:v>50–99 sysselsatte</c:v>
                  </c:pt>
                  <c:pt idx="18">
                    <c:v>100–199 sysselsatte</c:v>
                  </c:pt>
                  <c:pt idx="19">
                    <c:v>200–499 sysselsatte</c:v>
                  </c:pt>
                  <c:pt idx="20">
                    <c:v>500 sysselsatte og over</c:v>
                  </c:pt>
                </c:lvl>
                <c:lvl>
                  <c:pt idx="0">
                    <c:v>Industri</c:v>
                  </c:pt>
                  <c:pt idx="7">
                    <c:v>Tjenesteytende næringer</c:v>
                  </c:pt>
                  <c:pt idx="14">
                    <c:v>Andre næringer</c:v>
                  </c:pt>
                </c:lvl>
              </c:multiLvlStrCache>
            </c:multiLvlStrRef>
          </c:xVal>
          <c:yVal>
            <c:numRef>
              <c:f>'D-Tid 2'!$E$6:$E$26</c:f>
              <c:numCache>
                <c:formatCode>0.00</c:formatCode>
                <c:ptCount val="21"/>
                <c:pt idx="0">
                  <c:v>0.52521008403361347</c:v>
                </c:pt>
                <c:pt idx="1">
                  <c:v>0.37931034482758619</c:v>
                </c:pt>
                <c:pt idx="2">
                  <c:v>0.46800195407914019</c:v>
                </c:pt>
                <c:pt idx="3">
                  <c:v>0.52957135105805753</c:v>
                </c:pt>
                <c:pt idx="4">
                  <c:v>0.71140939597315433</c:v>
                </c:pt>
                <c:pt idx="5">
                  <c:v>0.70928030303030298</c:v>
                </c:pt>
                <c:pt idx="6">
                  <c:v>0.7344632768361582</c:v>
                </c:pt>
                <c:pt idx="7">
                  <c:v>0.53902566788894712</c:v>
                </c:pt>
                <c:pt idx="8">
                  <c:v>0.5851982724774244</c:v>
                </c:pt>
                <c:pt idx="9">
                  <c:v>0.58623999999999998</c:v>
                </c:pt>
                <c:pt idx="10">
                  <c:v>0.58569299552906107</c:v>
                </c:pt>
                <c:pt idx="11">
                  <c:v>0.6582602339181286</c:v>
                </c:pt>
                <c:pt idx="12">
                  <c:v>0.76652516676773808</c:v>
                </c:pt>
                <c:pt idx="13">
                  <c:v>0.69543973941368076</c:v>
                </c:pt>
                <c:pt idx="14">
                  <c:v>0.47115384615384615</c:v>
                </c:pt>
                <c:pt idx="15">
                  <c:v>0.28618421052631576</c:v>
                </c:pt>
                <c:pt idx="16">
                  <c:v>0.33293556085918852</c:v>
                </c:pt>
                <c:pt idx="17">
                  <c:v>0.52569169960474305</c:v>
                </c:pt>
                <c:pt idx="18">
                  <c:v>0.37528089887640448</c:v>
                </c:pt>
                <c:pt idx="19">
                  <c:v>0.4</c:v>
                </c:pt>
                <c:pt idx="20">
                  <c:v>0.53590826795413393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9B-4337-ADA5-991DA5AFF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796880"/>
        <c:axId val="1223796400"/>
      </c:scatterChart>
      <c:catAx>
        <c:axId val="101935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Næring og antall sysselsatte i foretaket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9351680"/>
        <c:crosses val="autoZero"/>
        <c:auto val="1"/>
        <c:lblAlgn val="ctr"/>
        <c:lblOffset val="100"/>
        <c:noMultiLvlLbl val="0"/>
      </c:catAx>
      <c:valAx>
        <c:axId val="101935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19352640"/>
        <c:crosses val="autoZero"/>
        <c:crossBetween val="between"/>
      </c:valAx>
      <c:valAx>
        <c:axId val="12237964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FoU-åersverk per FoU-person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23796880"/>
        <c:crosses val="max"/>
        <c:crossBetween val="midCat"/>
      </c:valAx>
      <c:valAx>
        <c:axId val="1223796880"/>
        <c:scaling>
          <c:orientation val="minMax"/>
        </c:scaling>
        <c:delete val="1"/>
        <c:axPos val="t"/>
        <c:majorTickMark val="out"/>
        <c:minorTickMark val="none"/>
        <c:tickLblPos val="nextTo"/>
        <c:crossAx val="1223796400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30677083333334"/>
          <c:y val="0.94046833333333335"/>
          <c:w val="0.65738645833333331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27993684037004E-2"/>
          <c:y val="5.5297167850852022E-2"/>
          <c:w val="0.87598068772855242"/>
          <c:h val="0.75707799790211161"/>
        </c:manualLayout>
      </c:layout>
      <c:bubbleChart>
        <c:varyColors val="0"/>
        <c:ser>
          <c:idx val="0"/>
          <c:order val="0"/>
          <c:tx>
            <c:strRef>
              <c:f>'D-Tid 3'!$C$6</c:f>
              <c:strCache>
                <c:ptCount val="1"/>
                <c:pt idx="0">
                  <c:v>Publiseringspoeng per UFF-årsverk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17-4C25-A696-02BD21C334E9}"/>
              </c:ext>
            </c:extLst>
          </c:dPt>
          <c:dPt>
            <c:idx val="2"/>
            <c:invertIfNegative val="0"/>
            <c:bubble3D val="1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17-4C25-A696-02BD21C334E9}"/>
              </c:ext>
            </c:extLst>
          </c:dPt>
          <c:dPt>
            <c:idx val="3"/>
            <c:invertIfNegative val="0"/>
            <c:bubble3D val="1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17-4C25-A696-02BD21C334E9}"/>
              </c:ext>
            </c:extLst>
          </c:dPt>
          <c:dPt>
            <c:idx val="4"/>
            <c:invertIfNegative val="0"/>
            <c:bubble3D val="1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17-4C25-A696-02BD21C334E9}"/>
              </c:ext>
            </c:extLst>
          </c:dPt>
          <c:dPt>
            <c:idx val="7"/>
            <c:invertIfNegative val="0"/>
            <c:bubble3D val="1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17-4C25-A696-02BD21C334E9}"/>
              </c:ext>
            </c:extLst>
          </c:dPt>
          <c:dPt>
            <c:idx val="12"/>
            <c:invertIfNegative val="0"/>
            <c:bubble3D val="1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17-4C25-A696-02BD21C334E9}"/>
              </c:ext>
            </c:extLst>
          </c:dPt>
          <c:dPt>
            <c:idx val="13"/>
            <c:invertIfNegative val="0"/>
            <c:bubble3D val="1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17-4C25-A696-02BD21C334E9}"/>
              </c:ext>
            </c:extLst>
          </c:dPt>
          <c:dLbls>
            <c:dLbl>
              <c:idx val="0"/>
              <c:layout>
                <c:manualLayout>
                  <c:x val="-0.27466058205763316"/>
                  <c:y val="-5.5297167850852022E-2"/>
                </c:manualLayout>
              </c:layout>
              <c:tx>
                <c:rich>
                  <a:bodyPr/>
                  <a:lstStyle/>
                  <a:p>
                    <a:fld id="{FDF7534E-E895-4C83-AC9A-5A13C52B628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517-4C25-A696-02BD21C334E9}"/>
                </c:ext>
              </c:extLst>
            </c:dLbl>
            <c:dLbl>
              <c:idx val="1"/>
              <c:layout>
                <c:manualLayout>
                  <c:x val="-0.15053542535147726"/>
                  <c:y val="0"/>
                </c:manualLayout>
              </c:layout>
              <c:tx>
                <c:rich>
                  <a:bodyPr/>
                  <a:lstStyle/>
                  <a:p>
                    <a:fld id="{E2013B82-A7FF-433C-AFBC-FFF89AD3AF8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517-4C25-A696-02BD21C334E9}"/>
                </c:ext>
              </c:extLst>
            </c:dLbl>
            <c:dLbl>
              <c:idx val="2"/>
              <c:layout>
                <c:manualLayout>
                  <c:x val="-0.22269859929639479"/>
                  <c:y val="0.13572941199754587"/>
                </c:manualLayout>
              </c:layout>
              <c:tx>
                <c:rich>
                  <a:bodyPr/>
                  <a:lstStyle/>
                  <a:p>
                    <a:fld id="{10268D8B-F50B-425B-92E2-AE40281278C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517-4C25-A696-02BD21C334E9}"/>
                </c:ext>
              </c:extLst>
            </c:dLbl>
            <c:dLbl>
              <c:idx val="3"/>
              <c:layout>
                <c:manualLayout>
                  <c:x val="-0.31327957245788995"/>
                  <c:y val="1.5081045777505096E-2"/>
                </c:manualLayout>
              </c:layout>
              <c:tx>
                <c:rich>
                  <a:bodyPr/>
                  <a:lstStyle/>
                  <a:p>
                    <a:fld id="{B9B75D91-F3F4-445A-AFCD-C6E5BF820D7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517-4C25-A696-02BD21C334E9}"/>
                </c:ext>
              </c:extLst>
            </c:dLbl>
            <c:dLbl>
              <c:idx val="4"/>
              <c:layout>
                <c:manualLayout>
                  <c:x val="-8.5298988838617598E-2"/>
                  <c:y val="-0.21113464088507136"/>
                </c:manualLayout>
              </c:layout>
              <c:tx>
                <c:rich>
                  <a:bodyPr/>
                  <a:lstStyle/>
                  <a:p>
                    <a:fld id="{56928826-4125-4E1F-8C78-57C66097C77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517-4C25-A696-02BD21C334E9}"/>
                </c:ext>
              </c:extLst>
            </c:dLbl>
            <c:dLbl>
              <c:idx val="5"/>
              <c:layout>
                <c:manualLayout>
                  <c:x val="-9.8492410867273686E-2"/>
                  <c:y val="-0.13070239673837752"/>
                </c:manualLayout>
              </c:layout>
              <c:tx>
                <c:rich>
                  <a:bodyPr/>
                  <a:lstStyle/>
                  <a:p>
                    <a:fld id="{F04B68E3-354E-4FDC-9D6A-CD0B631D5C7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517-4C25-A696-02BD21C334E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13720C5-30F0-4AB4-B093-C5701FDF3D7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517-4C25-A696-02BD21C334E9}"/>
                </c:ext>
              </c:extLst>
            </c:dLbl>
            <c:dLbl>
              <c:idx val="7"/>
              <c:layout>
                <c:manualLayout>
                  <c:x val="-0.22355003969166301"/>
                  <c:y val="8.0432244146693851E-2"/>
                </c:manualLayout>
              </c:layout>
              <c:tx>
                <c:rich>
                  <a:bodyPr/>
                  <a:lstStyle/>
                  <a:p>
                    <a:fld id="{847C02E2-A6F1-4DC4-873E-F7EC12A083E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517-4C25-A696-02BD21C334E9}"/>
                </c:ext>
              </c:extLst>
            </c:dLbl>
            <c:dLbl>
              <c:idx val="8"/>
              <c:layout>
                <c:manualLayout>
                  <c:x val="-0.15515024270475911"/>
                  <c:y val="0.20108061036673461"/>
                </c:manualLayout>
              </c:layout>
              <c:tx>
                <c:rich>
                  <a:bodyPr/>
                  <a:lstStyle/>
                  <a:p>
                    <a:fld id="{70160F17-7816-4AD2-A52D-9282CF4948F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517-4C25-A696-02BD21C334E9}"/>
                </c:ext>
              </c:extLst>
            </c:dLbl>
            <c:dLbl>
              <c:idx val="9"/>
              <c:layout>
                <c:manualLayout>
                  <c:x val="-5.3704078047256854E-2"/>
                  <c:y val="0.12567538147920915"/>
                </c:manualLayout>
              </c:layout>
              <c:tx>
                <c:rich>
                  <a:bodyPr/>
                  <a:lstStyle/>
                  <a:p>
                    <a:fld id="{4D7E717B-BA9A-4A24-8043-A2EE697E715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517-4C25-A696-02BD21C334E9}"/>
                </c:ext>
              </c:extLst>
            </c:dLbl>
            <c:dLbl>
              <c:idx val="10"/>
              <c:layout>
                <c:manualLayout>
                  <c:x val="-0.10387867798565895"/>
                  <c:y val="-0.16589150355255605"/>
                </c:manualLayout>
              </c:layout>
              <c:tx>
                <c:rich>
                  <a:bodyPr/>
                  <a:lstStyle/>
                  <a:p>
                    <a:fld id="{4D546E21-F279-4661-B14C-0B1687E87A9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517-4C25-A696-02BD21C334E9}"/>
                </c:ext>
              </c:extLst>
            </c:dLbl>
            <c:dLbl>
              <c:idx val="11"/>
              <c:layout>
                <c:manualLayout>
                  <c:x val="-0.19612991102994451"/>
                  <c:y val="-0.12064836622004081"/>
                </c:manualLayout>
              </c:layout>
              <c:tx>
                <c:rich>
                  <a:bodyPr/>
                  <a:lstStyle/>
                  <a:p>
                    <a:fld id="{8AEF99CF-05D6-4F05-9E75-68B56A2E6E5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517-4C25-A696-02BD21C334E9}"/>
                </c:ext>
              </c:extLst>
            </c:dLbl>
            <c:dLbl>
              <c:idx val="12"/>
              <c:layout>
                <c:manualLayout>
                  <c:x val="-3.0268038017238763E-2"/>
                  <c:y val="-5.78108733944228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5166B1-E429-44B1-9387-DEE4842EFC41}" type="CELLRANGE">
                      <a:rPr lang="en-US"/>
                      <a:pPr>
                        <a:defRPr/>
                      </a:pPr>
                      <a:t>[CELLEOMRÅDE]</a:t>
                    </a:fld>
                    <a:endParaRPr lang="nb-N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11692339725933"/>
                      <c:h val="7.53300215726245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517-4C25-A696-02BD21C334E9}"/>
                </c:ext>
              </c:extLst>
            </c:dLbl>
            <c:dLbl>
              <c:idx val="13"/>
              <c:layout>
                <c:manualLayout>
                  <c:x val="-2.3824194129104182E-2"/>
                  <c:y val="9.5513289924198941E-2"/>
                </c:manualLayout>
              </c:layout>
              <c:tx>
                <c:rich>
                  <a:bodyPr/>
                  <a:lstStyle/>
                  <a:p>
                    <a:fld id="{3795C638-DAA1-41D9-BD96-7014B812ED5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517-4C25-A696-02BD21C334E9}"/>
                </c:ext>
              </c:extLst>
            </c:dLbl>
            <c:dLbl>
              <c:idx val="14"/>
              <c:layout>
                <c:manualLayout>
                  <c:x val="-1.3801420224095226E-3"/>
                  <c:y val="-0.16086448829338773"/>
                </c:manualLayout>
              </c:layout>
              <c:tx>
                <c:rich>
                  <a:bodyPr/>
                  <a:lstStyle/>
                  <a:p>
                    <a:fld id="{876B9A63-11FA-4BF2-B23A-A8F48AA2358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517-4C25-A696-02BD21C33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'D-Tid 3'!$B$7:$B$21</c:f>
              <c:numCache>
                <c:formatCode>0.00</c:formatCode>
                <c:ptCount val="15"/>
                <c:pt idx="0">
                  <c:v>6.37</c:v>
                </c:pt>
                <c:pt idx="1">
                  <c:v>6.69</c:v>
                </c:pt>
                <c:pt idx="2">
                  <c:v>7.42</c:v>
                </c:pt>
                <c:pt idx="3">
                  <c:v>7.86</c:v>
                </c:pt>
                <c:pt idx="4">
                  <c:v>8.27</c:v>
                </c:pt>
                <c:pt idx="5">
                  <c:v>10.5</c:v>
                </c:pt>
                <c:pt idx="6">
                  <c:v>12.64</c:v>
                </c:pt>
                <c:pt idx="7">
                  <c:v>13.01</c:v>
                </c:pt>
                <c:pt idx="8">
                  <c:v>13.6</c:v>
                </c:pt>
                <c:pt idx="9">
                  <c:v>14.32</c:v>
                </c:pt>
                <c:pt idx="10">
                  <c:v>14.5</c:v>
                </c:pt>
                <c:pt idx="11">
                  <c:v>14.76</c:v>
                </c:pt>
                <c:pt idx="12">
                  <c:v>17.559999999999999</c:v>
                </c:pt>
                <c:pt idx="13">
                  <c:v>17.97</c:v>
                </c:pt>
                <c:pt idx="14">
                  <c:v>18.100000000000001</c:v>
                </c:pt>
              </c:numCache>
            </c:numRef>
          </c:xVal>
          <c:yVal>
            <c:numRef>
              <c:f>'D-Tid 3'!$C$7:$C$21</c:f>
              <c:numCache>
                <c:formatCode>0.00</c:formatCode>
                <c:ptCount val="15"/>
                <c:pt idx="0">
                  <c:v>1.73</c:v>
                </c:pt>
                <c:pt idx="1">
                  <c:v>1.1200000000000001</c:v>
                </c:pt>
                <c:pt idx="2">
                  <c:v>1</c:v>
                </c:pt>
                <c:pt idx="3">
                  <c:v>1.41</c:v>
                </c:pt>
                <c:pt idx="4">
                  <c:v>1.27</c:v>
                </c:pt>
                <c:pt idx="5">
                  <c:v>1.24</c:v>
                </c:pt>
                <c:pt idx="6">
                  <c:v>0.86</c:v>
                </c:pt>
                <c:pt idx="7">
                  <c:v>0.74</c:v>
                </c:pt>
                <c:pt idx="8">
                  <c:v>0.75</c:v>
                </c:pt>
                <c:pt idx="9">
                  <c:v>0.86</c:v>
                </c:pt>
                <c:pt idx="10">
                  <c:v>1.19</c:v>
                </c:pt>
                <c:pt idx="11">
                  <c:v>0.92</c:v>
                </c:pt>
                <c:pt idx="12">
                  <c:v>0.81</c:v>
                </c:pt>
                <c:pt idx="13">
                  <c:v>0.69</c:v>
                </c:pt>
                <c:pt idx="14">
                  <c:v>0.81</c:v>
                </c:pt>
              </c:numCache>
            </c:numRef>
          </c:yVal>
          <c:bubbleSize>
            <c:numRef>
              <c:f>'D-Tid 3'!$D$7:$D$21</c:f>
              <c:numCache>
                <c:formatCode>General</c:formatCode>
                <c:ptCount val="15"/>
                <c:pt idx="0">
                  <c:v>2437.58</c:v>
                </c:pt>
                <c:pt idx="1">
                  <c:v>584.54999999999995</c:v>
                </c:pt>
                <c:pt idx="2">
                  <c:v>1263.1300000000001</c:v>
                </c:pt>
                <c:pt idx="3">
                  <c:v>1513.52</c:v>
                </c:pt>
                <c:pt idx="4">
                  <c:v>2656.36</c:v>
                </c:pt>
                <c:pt idx="5">
                  <c:v>690.31</c:v>
                </c:pt>
                <c:pt idx="6">
                  <c:v>451.73</c:v>
                </c:pt>
                <c:pt idx="7">
                  <c:v>653.55999999999995</c:v>
                </c:pt>
                <c:pt idx="8">
                  <c:v>695.35</c:v>
                </c:pt>
                <c:pt idx="9">
                  <c:v>892.45</c:v>
                </c:pt>
                <c:pt idx="10">
                  <c:v>523.5</c:v>
                </c:pt>
                <c:pt idx="11">
                  <c:v>181.22</c:v>
                </c:pt>
                <c:pt idx="12">
                  <c:v>216.88</c:v>
                </c:pt>
                <c:pt idx="13">
                  <c:v>448.13</c:v>
                </c:pt>
                <c:pt idx="14">
                  <c:v>160.15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'D-Tid 3'!$A$7:$A$21</c15:f>
                <c15:dlblRangeCache>
                  <c:ptCount val="15"/>
                  <c:pt idx="0">
                    <c:v>Universitetet i Oslo</c:v>
                  </c:pt>
                  <c:pt idx="1">
                    <c:v>NMBU</c:v>
                  </c:pt>
                  <c:pt idx="2">
                    <c:v>Universitetet i Tromsø</c:v>
                  </c:pt>
                  <c:pt idx="3">
                    <c:v>Universitetet i Bergen</c:v>
                  </c:pt>
                  <c:pt idx="4">
                    <c:v>NTNU</c:v>
                  </c:pt>
                  <c:pt idx="5">
                    <c:v>Universitetet i Stavanger</c:v>
                  </c:pt>
                  <c:pt idx="6">
                    <c:v>Nord universitet</c:v>
                  </c:pt>
                  <c:pt idx="7">
                    <c:v>Høgskulen på Vestlandet</c:v>
                  </c:pt>
                  <c:pt idx="8">
                    <c:v>Universitetet i Sørøst-Norge</c:v>
                  </c:pt>
                  <c:pt idx="9">
                    <c:v>OsloMet</c:v>
                  </c:pt>
                  <c:pt idx="10">
                    <c:v>Universitetet i Agder</c:v>
                  </c:pt>
                  <c:pt idx="11">
                    <c:v>Norges handelshøyskole</c:v>
                  </c:pt>
                  <c:pt idx="12">
                    <c:v>Høgskolen i Østfold</c:v>
                  </c:pt>
                  <c:pt idx="13">
                    <c:v>Høgskolen i Innlandet</c:v>
                  </c:pt>
                  <c:pt idx="14">
                    <c:v>VID vitenskapelige høgskole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9517-4C25-A696-02BD21C33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55091456"/>
        <c:axId val="455089536"/>
      </c:bubbleChart>
      <c:valAx>
        <c:axId val="455091456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Studenter per faglige årsverk</a:t>
                </a:r>
              </a:p>
            </c:rich>
          </c:tx>
          <c:layout>
            <c:manualLayout>
              <c:xMode val="edge"/>
              <c:yMode val="edge"/>
              <c:x val="0.3790188567933474"/>
              <c:y val="0.898428958774516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5089536"/>
        <c:crosses val="autoZero"/>
        <c:crossBetween val="midCat"/>
        <c:majorUnit val="2"/>
      </c:valAx>
      <c:valAx>
        <c:axId val="455089536"/>
        <c:scaling>
          <c:orientation val="minMax"/>
          <c:max val="2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Publiseringspoent per UFF-årsverk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509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5566029141921"/>
          <c:y val="5.5436507936507937E-2"/>
          <c:w val="0.66233213463065055"/>
          <c:h val="0.791492063492063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'D-Professor 1'!$A$4</c:f>
              <c:strCache>
                <c:ptCount val="1"/>
                <c:pt idx="0">
                  <c:v>Humaniora og kunstfag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'D-Professor 1'!$B$3:$BK$3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'D-Professor 1'!$B$4:$BK$4</c:f>
              <c:numCache>
                <c:formatCode>General</c:formatCode>
                <c:ptCount val="62"/>
                <c:pt idx="0">
                  <c:v>64</c:v>
                </c:pt>
                <c:pt idx="9">
                  <c:v>79</c:v>
                </c:pt>
                <c:pt idx="16">
                  <c:v>143</c:v>
                </c:pt>
                <c:pt idx="18">
                  <c:v>149</c:v>
                </c:pt>
                <c:pt idx="20">
                  <c:v>160</c:v>
                </c:pt>
                <c:pt idx="22">
                  <c:v>162</c:v>
                </c:pt>
                <c:pt idx="24">
                  <c:v>231</c:v>
                </c:pt>
                <c:pt idx="26">
                  <c:v>239</c:v>
                </c:pt>
                <c:pt idx="28">
                  <c:v>227</c:v>
                </c:pt>
                <c:pt idx="30">
                  <c:v>251</c:v>
                </c:pt>
                <c:pt idx="32">
                  <c:v>311</c:v>
                </c:pt>
                <c:pt idx="34">
                  <c:v>385</c:v>
                </c:pt>
                <c:pt idx="36">
                  <c:v>453</c:v>
                </c:pt>
                <c:pt idx="38">
                  <c:v>472</c:v>
                </c:pt>
                <c:pt idx="40">
                  <c:v>493</c:v>
                </c:pt>
                <c:pt idx="42">
                  <c:v>552</c:v>
                </c:pt>
                <c:pt idx="44">
                  <c:v>580</c:v>
                </c:pt>
                <c:pt idx="46">
                  <c:v>603</c:v>
                </c:pt>
                <c:pt idx="47">
                  <c:v>612</c:v>
                </c:pt>
                <c:pt idx="48">
                  <c:v>641</c:v>
                </c:pt>
                <c:pt idx="49">
                  <c:v>648</c:v>
                </c:pt>
                <c:pt idx="50">
                  <c:v>657</c:v>
                </c:pt>
                <c:pt idx="51">
                  <c:v>668</c:v>
                </c:pt>
                <c:pt idx="52">
                  <c:v>697</c:v>
                </c:pt>
                <c:pt idx="53">
                  <c:v>718</c:v>
                </c:pt>
                <c:pt idx="54">
                  <c:v>724</c:v>
                </c:pt>
                <c:pt idx="55">
                  <c:v>707</c:v>
                </c:pt>
                <c:pt idx="56">
                  <c:v>719</c:v>
                </c:pt>
                <c:pt idx="57">
                  <c:v>737</c:v>
                </c:pt>
                <c:pt idx="58">
                  <c:v>753</c:v>
                </c:pt>
                <c:pt idx="59">
                  <c:v>782</c:v>
                </c:pt>
                <c:pt idx="60">
                  <c:v>810</c:v>
                </c:pt>
                <c:pt idx="61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5-4FA4-BE4C-D8D759E80560}"/>
            </c:ext>
          </c:extLst>
        </c:ser>
        <c:ser>
          <c:idx val="1"/>
          <c:order val="1"/>
          <c:tx>
            <c:strRef>
              <c:f>'D-Professor 1'!$A$5</c:f>
              <c:strCache>
                <c:ptCount val="1"/>
                <c:pt idx="0">
                  <c:v>Samfunnsvitenskap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'D-Professor 1'!$B$3:$BK$3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'D-Professor 1'!$B$5:$BK$5</c:f>
              <c:numCache>
                <c:formatCode>General</c:formatCode>
                <c:ptCount val="62"/>
                <c:pt idx="0">
                  <c:v>22</c:v>
                </c:pt>
                <c:pt idx="9">
                  <c:v>50</c:v>
                </c:pt>
                <c:pt idx="16">
                  <c:v>124</c:v>
                </c:pt>
                <c:pt idx="18">
                  <c:v>116</c:v>
                </c:pt>
                <c:pt idx="20">
                  <c:v>129</c:v>
                </c:pt>
                <c:pt idx="22">
                  <c:v>130</c:v>
                </c:pt>
                <c:pt idx="24">
                  <c:v>196</c:v>
                </c:pt>
                <c:pt idx="26">
                  <c:v>217</c:v>
                </c:pt>
                <c:pt idx="28">
                  <c:v>245</c:v>
                </c:pt>
                <c:pt idx="30">
                  <c:v>274</c:v>
                </c:pt>
                <c:pt idx="32">
                  <c:v>329</c:v>
                </c:pt>
                <c:pt idx="34">
                  <c:v>382</c:v>
                </c:pt>
                <c:pt idx="36">
                  <c:v>402</c:v>
                </c:pt>
                <c:pt idx="38">
                  <c:v>457</c:v>
                </c:pt>
                <c:pt idx="40">
                  <c:v>531</c:v>
                </c:pt>
                <c:pt idx="42">
                  <c:v>640</c:v>
                </c:pt>
                <c:pt idx="44">
                  <c:v>686</c:v>
                </c:pt>
                <c:pt idx="46">
                  <c:v>786</c:v>
                </c:pt>
                <c:pt idx="47">
                  <c:v>829</c:v>
                </c:pt>
                <c:pt idx="48">
                  <c:v>856</c:v>
                </c:pt>
                <c:pt idx="49">
                  <c:v>884</c:v>
                </c:pt>
                <c:pt idx="50">
                  <c:v>949</c:v>
                </c:pt>
                <c:pt idx="51">
                  <c:v>1001</c:v>
                </c:pt>
                <c:pt idx="52">
                  <c:v>1060</c:v>
                </c:pt>
                <c:pt idx="53">
                  <c:v>1073</c:v>
                </c:pt>
                <c:pt idx="54">
                  <c:v>1153</c:v>
                </c:pt>
                <c:pt idx="55">
                  <c:v>1227</c:v>
                </c:pt>
                <c:pt idx="56">
                  <c:v>1369</c:v>
                </c:pt>
                <c:pt idx="57">
                  <c:v>1409</c:v>
                </c:pt>
                <c:pt idx="58">
                  <c:v>1532</c:v>
                </c:pt>
                <c:pt idx="59">
                  <c:v>1640</c:v>
                </c:pt>
                <c:pt idx="60">
                  <c:v>1642</c:v>
                </c:pt>
                <c:pt idx="61">
                  <c:v>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5-4FA4-BE4C-D8D759E80560}"/>
            </c:ext>
          </c:extLst>
        </c:ser>
        <c:ser>
          <c:idx val="2"/>
          <c:order val="2"/>
          <c:tx>
            <c:strRef>
              <c:f>'D-Professor 1'!$A$6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'D-Professor 1'!$B$3:$BK$3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'D-Professor 1'!$B$6:$BK$6</c:f>
              <c:numCache>
                <c:formatCode>General</c:formatCode>
                <c:ptCount val="62"/>
                <c:pt idx="0">
                  <c:v>50</c:v>
                </c:pt>
                <c:pt idx="9">
                  <c:v>94</c:v>
                </c:pt>
                <c:pt idx="16">
                  <c:v>151</c:v>
                </c:pt>
                <c:pt idx="18">
                  <c:v>157</c:v>
                </c:pt>
                <c:pt idx="20">
                  <c:v>167</c:v>
                </c:pt>
                <c:pt idx="22">
                  <c:v>175</c:v>
                </c:pt>
                <c:pt idx="24">
                  <c:v>273</c:v>
                </c:pt>
                <c:pt idx="26">
                  <c:v>314</c:v>
                </c:pt>
                <c:pt idx="28">
                  <c:v>320</c:v>
                </c:pt>
                <c:pt idx="30">
                  <c:v>352</c:v>
                </c:pt>
                <c:pt idx="32">
                  <c:v>479</c:v>
                </c:pt>
                <c:pt idx="34">
                  <c:v>510</c:v>
                </c:pt>
                <c:pt idx="36">
                  <c:v>513</c:v>
                </c:pt>
                <c:pt idx="38">
                  <c:v>513</c:v>
                </c:pt>
                <c:pt idx="40">
                  <c:v>549</c:v>
                </c:pt>
                <c:pt idx="42">
                  <c:v>616</c:v>
                </c:pt>
                <c:pt idx="44">
                  <c:v>604</c:v>
                </c:pt>
                <c:pt idx="46">
                  <c:v>626</c:v>
                </c:pt>
                <c:pt idx="47">
                  <c:v>636</c:v>
                </c:pt>
                <c:pt idx="48">
                  <c:v>588</c:v>
                </c:pt>
                <c:pt idx="49">
                  <c:v>599</c:v>
                </c:pt>
                <c:pt idx="50">
                  <c:v>613</c:v>
                </c:pt>
                <c:pt idx="51">
                  <c:v>607</c:v>
                </c:pt>
                <c:pt idx="52">
                  <c:v>670</c:v>
                </c:pt>
                <c:pt idx="53">
                  <c:v>692</c:v>
                </c:pt>
                <c:pt idx="54">
                  <c:v>728</c:v>
                </c:pt>
                <c:pt idx="55">
                  <c:v>757</c:v>
                </c:pt>
                <c:pt idx="56">
                  <c:v>725</c:v>
                </c:pt>
                <c:pt idx="57">
                  <c:v>700</c:v>
                </c:pt>
                <c:pt idx="58">
                  <c:v>783</c:v>
                </c:pt>
                <c:pt idx="59">
                  <c:v>782</c:v>
                </c:pt>
                <c:pt idx="60">
                  <c:v>762</c:v>
                </c:pt>
                <c:pt idx="61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5-4FA4-BE4C-D8D759E80560}"/>
            </c:ext>
          </c:extLst>
        </c:ser>
        <c:ser>
          <c:idx val="3"/>
          <c:order val="3"/>
          <c:tx>
            <c:strRef>
              <c:f>'D-Professor 1'!$A$7</c:f>
              <c:strCache>
                <c:ptCount val="1"/>
                <c:pt idx="0">
                  <c:v>Teknologi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'D-Professor 1'!$B$3:$BK$3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'D-Professor 1'!$B$7:$BK$7</c:f>
              <c:numCache>
                <c:formatCode>General</c:formatCode>
                <c:ptCount val="62"/>
                <c:pt idx="0">
                  <c:v>30</c:v>
                </c:pt>
                <c:pt idx="9">
                  <c:v>45</c:v>
                </c:pt>
                <c:pt idx="16">
                  <c:v>61</c:v>
                </c:pt>
                <c:pt idx="18">
                  <c:v>56</c:v>
                </c:pt>
                <c:pt idx="20">
                  <c:v>66</c:v>
                </c:pt>
                <c:pt idx="22">
                  <c:v>71</c:v>
                </c:pt>
                <c:pt idx="24">
                  <c:v>124</c:v>
                </c:pt>
                <c:pt idx="26">
                  <c:v>138</c:v>
                </c:pt>
                <c:pt idx="28">
                  <c:v>143</c:v>
                </c:pt>
                <c:pt idx="30">
                  <c:v>176</c:v>
                </c:pt>
                <c:pt idx="32">
                  <c:v>184</c:v>
                </c:pt>
                <c:pt idx="34">
                  <c:v>234</c:v>
                </c:pt>
                <c:pt idx="36">
                  <c:v>256</c:v>
                </c:pt>
                <c:pt idx="38">
                  <c:v>268</c:v>
                </c:pt>
                <c:pt idx="40">
                  <c:v>288</c:v>
                </c:pt>
                <c:pt idx="42">
                  <c:v>307</c:v>
                </c:pt>
                <c:pt idx="44">
                  <c:v>316</c:v>
                </c:pt>
                <c:pt idx="46">
                  <c:v>369</c:v>
                </c:pt>
                <c:pt idx="47">
                  <c:v>372</c:v>
                </c:pt>
                <c:pt idx="48">
                  <c:v>424</c:v>
                </c:pt>
                <c:pt idx="49">
                  <c:v>449</c:v>
                </c:pt>
                <c:pt idx="50">
                  <c:v>464</c:v>
                </c:pt>
                <c:pt idx="51">
                  <c:v>475</c:v>
                </c:pt>
                <c:pt idx="52">
                  <c:v>464</c:v>
                </c:pt>
                <c:pt idx="53">
                  <c:v>487</c:v>
                </c:pt>
                <c:pt idx="54">
                  <c:v>432</c:v>
                </c:pt>
                <c:pt idx="55">
                  <c:v>452</c:v>
                </c:pt>
                <c:pt idx="56">
                  <c:v>486</c:v>
                </c:pt>
                <c:pt idx="57">
                  <c:v>527</c:v>
                </c:pt>
                <c:pt idx="58">
                  <c:v>483</c:v>
                </c:pt>
                <c:pt idx="59">
                  <c:v>507</c:v>
                </c:pt>
                <c:pt idx="60">
                  <c:v>527</c:v>
                </c:pt>
                <c:pt idx="6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5-4FA4-BE4C-D8D759E80560}"/>
            </c:ext>
          </c:extLst>
        </c:ser>
        <c:ser>
          <c:idx val="4"/>
          <c:order val="4"/>
          <c:tx>
            <c:strRef>
              <c:f>'D-Professor 1'!$A$8</c:f>
              <c:strCache>
                <c:ptCount val="1"/>
                <c:pt idx="0">
                  <c:v>Medisin og helsefag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'D-Professor 1'!$B$3:$BK$3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'D-Professor 1'!$B$8:$BK$8</c:f>
              <c:numCache>
                <c:formatCode>General</c:formatCode>
                <c:ptCount val="62"/>
                <c:pt idx="0">
                  <c:v>48</c:v>
                </c:pt>
                <c:pt idx="9">
                  <c:v>72</c:v>
                </c:pt>
                <c:pt idx="16">
                  <c:v>131</c:v>
                </c:pt>
                <c:pt idx="18">
                  <c:v>131</c:v>
                </c:pt>
                <c:pt idx="20">
                  <c:v>123</c:v>
                </c:pt>
                <c:pt idx="22">
                  <c:v>136</c:v>
                </c:pt>
                <c:pt idx="24">
                  <c:v>203</c:v>
                </c:pt>
                <c:pt idx="26">
                  <c:v>224</c:v>
                </c:pt>
                <c:pt idx="28">
                  <c:v>247</c:v>
                </c:pt>
                <c:pt idx="30">
                  <c:v>271</c:v>
                </c:pt>
                <c:pt idx="32">
                  <c:v>319</c:v>
                </c:pt>
                <c:pt idx="34">
                  <c:v>357</c:v>
                </c:pt>
                <c:pt idx="36">
                  <c:v>376</c:v>
                </c:pt>
                <c:pt idx="38">
                  <c:v>393</c:v>
                </c:pt>
                <c:pt idx="40">
                  <c:v>391</c:v>
                </c:pt>
                <c:pt idx="42">
                  <c:v>428</c:v>
                </c:pt>
                <c:pt idx="44">
                  <c:v>471</c:v>
                </c:pt>
                <c:pt idx="46">
                  <c:v>509</c:v>
                </c:pt>
                <c:pt idx="47">
                  <c:v>511</c:v>
                </c:pt>
                <c:pt idx="48">
                  <c:v>519</c:v>
                </c:pt>
                <c:pt idx="49">
                  <c:v>543</c:v>
                </c:pt>
                <c:pt idx="50">
                  <c:v>535</c:v>
                </c:pt>
                <c:pt idx="51">
                  <c:v>579</c:v>
                </c:pt>
                <c:pt idx="52">
                  <c:v>607</c:v>
                </c:pt>
                <c:pt idx="53">
                  <c:v>644</c:v>
                </c:pt>
                <c:pt idx="54">
                  <c:v>658</c:v>
                </c:pt>
                <c:pt idx="55">
                  <c:v>673</c:v>
                </c:pt>
                <c:pt idx="56">
                  <c:v>689</c:v>
                </c:pt>
                <c:pt idx="57">
                  <c:v>691</c:v>
                </c:pt>
                <c:pt idx="58">
                  <c:v>687</c:v>
                </c:pt>
                <c:pt idx="59">
                  <c:v>723</c:v>
                </c:pt>
                <c:pt idx="60">
                  <c:v>701</c:v>
                </c:pt>
                <c:pt idx="61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5-4FA4-BE4C-D8D759E80560}"/>
            </c:ext>
          </c:extLst>
        </c:ser>
        <c:ser>
          <c:idx val="5"/>
          <c:order val="5"/>
          <c:tx>
            <c:strRef>
              <c:f>'D-Professor 1'!$A$9</c:f>
              <c:strCache>
                <c:ptCount val="1"/>
                <c:pt idx="0">
                  <c:v>Landbruks-, fiskerifag og veterinærmedisin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'D-Professor 1'!$B$3:$BK$3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'D-Professor 1'!$B$9:$BK$9</c:f>
              <c:numCache>
                <c:formatCode>General</c:formatCode>
                <c:ptCount val="62"/>
                <c:pt idx="16">
                  <c:v>23</c:v>
                </c:pt>
                <c:pt idx="18">
                  <c:v>23</c:v>
                </c:pt>
                <c:pt idx="20">
                  <c:v>28</c:v>
                </c:pt>
                <c:pt idx="22">
                  <c:v>29</c:v>
                </c:pt>
                <c:pt idx="24">
                  <c:v>55</c:v>
                </c:pt>
                <c:pt idx="26">
                  <c:v>58</c:v>
                </c:pt>
                <c:pt idx="28">
                  <c:v>53</c:v>
                </c:pt>
                <c:pt idx="30">
                  <c:v>77</c:v>
                </c:pt>
                <c:pt idx="32">
                  <c:v>76</c:v>
                </c:pt>
                <c:pt idx="34">
                  <c:v>84</c:v>
                </c:pt>
                <c:pt idx="36">
                  <c:v>85</c:v>
                </c:pt>
                <c:pt idx="38">
                  <c:v>90</c:v>
                </c:pt>
                <c:pt idx="40">
                  <c:v>96</c:v>
                </c:pt>
                <c:pt idx="42">
                  <c:v>93</c:v>
                </c:pt>
                <c:pt idx="44">
                  <c:v>103</c:v>
                </c:pt>
                <c:pt idx="46">
                  <c:v>71</c:v>
                </c:pt>
                <c:pt idx="47">
                  <c:v>69</c:v>
                </c:pt>
                <c:pt idx="48">
                  <c:v>61</c:v>
                </c:pt>
                <c:pt idx="49">
                  <c:v>63</c:v>
                </c:pt>
                <c:pt idx="50">
                  <c:v>67</c:v>
                </c:pt>
                <c:pt idx="51">
                  <c:v>67</c:v>
                </c:pt>
                <c:pt idx="52">
                  <c:v>61</c:v>
                </c:pt>
                <c:pt idx="53">
                  <c:v>59</c:v>
                </c:pt>
                <c:pt idx="54">
                  <c:v>71</c:v>
                </c:pt>
                <c:pt idx="55">
                  <c:v>68</c:v>
                </c:pt>
                <c:pt idx="56">
                  <c:v>54</c:v>
                </c:pt>
                <c:pt idx="57">
                  <c:v>55</c:v>
                </c:pt>
                <c:pt idx="58">
                  <c:v>50</c:v>
                </c:pt>
                <c:pt idx="59">
                  <c:v>52</c:v>
                </c:pt>
                <c:pt idx="60">
                  <c:v>91</c:v>
                </c:pt>
                <c:pt idx="6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45-4FA4-BE4C-D8D759E80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836518512"/>
        <c:axId val="1836503632"/>
      </c:barChart>
      <c:catAx>
        <c:axId val="183651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36503632"/>
        <c:crosses val="autoZero"/>
        <c:auto val="1"/>
        <c:lblAlgn val="ctr"/>
        <c:lblOffset val="100"/>
        <c:noMultiLvlLbl val="0"/>
      </c:catAx>
      <c:valAx>
        <c:axId val="18365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 professorer</a:t>
                </a:r>
              </a:p>
            </c:rich>
          </c:tx>
          <c:layout>
            <c:manualLayout>
              <c:xMode val="edge"/>
              <c:yMode val="edge"/>
              <c:x val="1.1018232137667172E-2"/>
              <c:y val="0.2575702380952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3651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0238063220356"/>
          <c:y val="8.0442857142857149E-2"/>
          <c:w val="0.20117574080259579"/>
          <c:h val="0.8391142857142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9548611111108E-2"/>
          <c:y val="4.8506944444444443E-2"/>
          <c:w val="0.58432083333333329"/>
          <c:h val="0.81755555555555559"/>
        </c:manualLayout>
      </c:layout>
      <c:lineChart>
        <c:grouping val="standard"/>
        <c:varyColors val="0"/>
        <c:ser>
          <c:idx val="0"/>
          <c:order val="0"/>
          <c:tx>
            <c:strRef>
              <c:f>'D-Professor 2'!$A$4</c:f>
              <c:strCache>
                <c:ptCount val="1"/>
                <c:pt idx="0">
                  <c:v>Universitetet i Bergen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2'!$B$4:$R$4</c:f>
              <c:numCache>
                <c:formatCode>0.0\ %</c:formatCode>
                <c:ptCount val="17"/>
                <c:pt idx="0">
                  <c:v>0.38662403410604851</c:v>
                </c:pt>
                <c:pt idx="1">
                  <c:v>0.38434911513891867</c:v>
                </c:pt>
                <c:pt idx="2">
                  <c:v>0.38675187787739279</c:v>
                </c:pt>
                <c:pt idx="3">
                  <c:v>0.3913168335537503</c:v>
                </c:pt>
                <c:pt idx="4">
                  <c:v>0.3922970564966321</c:v>
                </c:pt>
                <c:pt idx="5">
                  <c:v>0.39648702141696762</c:v>
                </c:pt>
                <c:pt idx="6">
                  <c:v>0.40527227493388274</c:v>
                </c:pt>
                <c:pt idx="7">
                  <c:v>0.39996391094331246</c:v>
                </c:pt>
                <c:pt idx="8">
                  <c:v>0.39797795370004496</c:v>
                </c:pt>
                <c:pt idx="9">
                  <c:v>0.40463477362782757</c:v>
                </c:pt>
                <c:pt idx="10">
                  <c:v>0.41039842655387671</c:v>
                </c:pt>
                <c:pt idx="11">
                  <c:v>0.39950732896404018</c:v>
                </c:pt>
                <c:pt idx="12">
                  <c:v>0.38943423054855691</c:v>
                </c:pt>
                <c:pt idx="13">
                  <c:v>0.38266755303076089</c:v>
                </c:pt>
                <c:pt idx="14">
                  <c:v>0.38493297036934204</c:v>
                </c:pt>
                <c:pt idx="15">
                  <c:v>0.38803094596460058</c:v>
                </c:pt>
                <c:pt idx="16">
                  <c:v>0.38556345459259656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1-4446-B090-C465AAF8202E}"/>
            </c:ext>
          </c:extLst>
        </c:ser>
        <c:ser>
          <c:idx val="1"/>
          <c:order val="1"/>
          <c:tx>
            <c:strRef>
              <c:f>'D-Professor 2'!$A$5</c:f>
              <c:strCache>
                <c:ptCount val="1"/>
                <c:pt idx="0">
                  <c:v>Universitetet i Oslo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2'!$B$5:$R$5</c:f>
              <c:numCache>
                <c:formatCode>0.0\ %</c:formatCode>
                <c:ptCount val="17"/>
                <c:pt idx="0">
                  <c:v>0.41384865468132082</c:v>
                </c:pt>
                <c:pt idx="1">
                  <c:v>0.41114645277278389</c:v>
                </c:pt>
                <c:pt idx="2">
                  <c:v>0.41941244665893784</c:v>
                </c:pt>
                <c:pt idx="3">
                  <c:v>0.42970852824757105</c:v>
                </c:pt>
                <c:pt idx="4">
                  <c:v>0.41714371000900319</c:v>
                </c:pt>
                <c:pt idx="5">
                  <c:v>0.40411734188558218</c:v>
                </c:pt>
                <c:pt idx="6">
                  <c:v>0.40377606031348595</c:v>
                </c:pt>
                <c:pt idx="7">
                  <c:v>0.38962657826308411</c:v>
                </c:pt>
                <c:pt idx="8">
                  <c:v>0.38379763635490471</c:v>
                </c:pt>
                <c:pt idx="9">
                  <c:v>0.35938476776566292</c:v>
                </c:pt>
                <c:pt idx="10">
                  <c:v>0.35403922885631811</c:v>
                </c:pt>
                <c:pt idx="11">
                  <c:v>0.35300258381396543</c:v>
                </c:pt>
                <c:pt idx="12">
                  <c:v>0.34826479374563013</c:v>
                </c:pt>
                <c:pt idx="13">
                  <c:v>0.34559415565287405</c:v>
                </c:pt>
                <c:pt idx="14">
                  <c:v>0.33031590754256079</c:v>
                </c:pt>
                <c:pt idx="15">
                  <c:v>0.32713129870902491</c:v>
                </c:pt>
                <c:pt idx="16">
                  <c:v>0.32677140768549773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1-4446-B090-C465AAF8202E}"/>
            </c:ext>
          </c:extLst>
        </c:ser>
        <c:ser>
          <c:idx val="2"/>
          <c:order val="2"/>
          <c:tx>
            <c:strRef>
              <c:f>'D-Professor 2'!$A$6</c:f>
              <c:strCache>
                <c:ptCount val="1"/>
                <c:pt idx="0">
                  <c:v>Universitetet i Tromsø - Norges arktiske universitet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2'!$B$6:$R$6</c:f>
              <c:numCache>
                <c:formatCode>0.0\ %</c:formatCode>
                <c:ptCount val="17"/>
                <c:pt idx="0">
                  <c:v>0.2123188346428308</c:v>
                </c:pt>
                <c:pt idx="1">
                  <c:v>0.20672745565599029</c:v>
                </c:pt>
                <c:pt idx="2">
                  <c:v>0.21198293510024846</c:v>
                </c:pt>
                <c:pt idx="3">
                  <c:v>0.20904705837669493</c:v>
                </c:pt>
                <c:pt idx="4">
                  <c:v>0.21906312991148374</c:v>
                </c:pt>
                <c:pt idx="5">
                  <c:v>0.21996742623642154</c:v>
                </c:pt>
                <c:pt idx="6">
                  <c:v>0.22315945507164536</c:v>
                </c:pt>
                <c:pt idx="7">
                  <c:v>0.2380258529172998</c:v>
                </c:pt>
                <c:pt idx="8">
                  <c:v>0.22874545527724485</c:v>
                </c:pt>
                <c:pt idx="9">
                  <c:v>0.23773111463285787</c:v>
                </c:pt>
                <c:pt idx="10">
                  <c:v>0.23698657276335214</c:v>
                </c:pt>
                <c:pt idx="11">
                  <c:v>0.23977128255872943</c:v>
                </c:pt>
                <c:pt idx="12">
                  <c:v>0.23655802745594393</c:v>
                </c:pt>
                <c:pt idx="13">
                  <c:v>0.24487279797045786</c:v>
                </c:pt>
                <c:pt idx="14">
                  <c:v>0.24351551237121857</c:v>
                </c:pt>
                <c:pt idx="15">
                  <c:v>0.23802396919877986</c:v>
                </c:pt>
                <c:pt idx="16">
                  <c:v>0.24190286350416443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1-4446-B090-C465AAF8202E}"/>
            </c:ext>
          </c:extLst>
        </c:ser>
        <c:ser>
          <c:idx val="3"/>
          <c:order val="3"/>
          <c:tx>
            <c:strRef>
              <c:f>'D-Professor 2'!$A$7</c:f>
              <c:strCache>
                <c:ptCount val="1"/>
                <c:pt idx="0">
                  <c:v>Norges teknisk-naturvitenskapelige universitet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2'!$B$7:$R$7</c:f>
              <c:numCache>
                <c:formatCode>0.0\ %</c:formatCode>
                <c:ptCount val="17"/>
                <c:pt idx="0">
                  <c:v>0.29962803678673322</c:v>
                </c:pt>
                <c:pt idx="1">
                  <c:v>0.29282007319119124</c:v>
                </c:pt>
                <c:pt idx="2">
                  <c:v>0.28692119498125829</c:v>
                </c:pt>
                <c:pt idx="3">
                  <c:v>0.2959648516302944</c:v>
                </c:pt>
                <c:pt idx="4">
                  <c:v>0.2990724301144525</c:v>
                </c:pt>
                <c:pt idx="5">
                  <c:v>0.29659833988350931</c:v>
                </c:pt>
                <c:pt idx="6">
                  <c:v>0.30360705368418017</c:v>
                </c:pt>
                <c:pt idx="7">
                  <c:v>0.2991143475693761</c:v>
                </c:pt>
                <c:pt idx="8">
                  <c:v>0.286881109470497</c:v>
                </c:pt>
                <c:pt idx="9">
                  <c:v>0.2788092370900333</c:v>
                </c:pt>
                <c:pt idx="10">
                  <c:v>0.27341421449086867</c:v>
                </c:pt>
                <c:pt idx="11">
                  <c:v>0.26473383571044268</c:v>
                </c:pt>
                <c:pt idx="12">
                  <c:v>0.26576486096290253</c:v>
                </c:pt>
                <c:pt idx="13">
                  <c:v>0.27550299262631883</c:v>
                </c:pt>
                <c:pt idx="14">
                  <c:v>0.27351315978582286</c:v>
                </c:pt>
                <c:pt idx="15">
                  <c:v>0.26829181027799975</c:v>
                </c:pt>
                <c:pt idx="16">
                  <c:v>0.26856415775297737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E1-4446-B090-C465AAF8202E}"/>
            </c:ext>
          </c:extLst>
        </c:ser>
        <c:ser>
          <c:idx val="4"/>
          <c:order val="4"/>
          <c:tx>
            <c:strRef>
              <c:f>'D-Professor 2'!$A$8</c:f>
              <c:strCache>
                <c:ptCount val="1"/>
                <c:pt idx="0">
                  <c:v>Norges miljø- og biovitenskapelige universitet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2'!$B$8:$R$8</c:f>
              <c:numCache>
                <c:formatCode>0.0\ %</c:formatCode>
                <c:ptCount val="17"/>
                <c:pt idx="0">
                  <c:v>0.34846475568703461</c:v>
                </c:pt>
                <c:pt idx="1">
                  <c:v>0.35660776809706052</c:v>
                </c:pt>
                <c:pt idx="2">
                  <c:v>0.34357028517222982</c:v>
                </c:pt>
                <c:pt idx="3">
                  <c:v>0.34236859256987301</c:v>
                </c:pt>
                <c:pt idx="4">
                  <c:v>0.34761922671882051</c:v>
                </c:pt>
                <c:pt idx="5">
                  <c:v>0.34305732484076429</c:v>
                </c:pt>
                <c:pt idx="6">
                  <c:v>0.34943659679140515</c:v>
                </c:pt>
                <c:pt idx="7">
                  <c:v>0.34878031099351192</c:v>
                </c:pt>
                <c:pt idx="8">
                  <c:v>0.34104497010657658</c:v>
                </c:pt>
                <c:pt idx="9">
                  <c:v>0.32790077900779008</c:v>
                </c:pt>
                <c:pt idx="10">
                  <c:v>0.33439089489852442</c:v>
                </c:pt>
                <c:pt idx="11">
                  <c:v>0.32727778141147235</c:v>
                </c:pt>
                <c:pt idx="12">
                  <c:v>0.31746157002619868</c:v>
                </c:pt>
                <c:pt idx="13">
                  <c:v>0.3103098264778385</c:v>
                </c:pt>
                <c:pt idx="14">
                  <c:v>0.29962312540072245</c:v>
                </c:pt>
                <c:pt idx="15">
                  <c:v>0.29396406082015053</c:v>
                </c:pt>
                <c:pt idx="16">
                  <c:v>0.30504615575243166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E1-4446-B090-C465AAF8202E}"/>
            </c:ext>
          </c:extLst>
        </c:ser>
        <c:ser>
          <c:idx val="5"/>
          <c:order val="5"/>
          <c:tx>
            <c:strRef>
              <c:f>'D-Professor 2'!$A$9</c:f>
              <c:strCache>
                <c:ptCount val="1"/>
                <c:pt idx="0">
                  <c:v>Universitetet i Stavanger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2'!$B$9:$R$9</c:f>
              <c:numCache>
                <c:formatCode>0.0\ %</c:formatCode>
                <c:ptCount val="17"/>
                <c:pt idx="0">
                  <c:v>0.15947446417907143</c:v>
                </c:pt>
                <c:pt idx="1">
                  <c:v>0.18395344003325712</c:v>
                </c:pt>
                <c:pt idx="2">
                  <c:v>0.18895189675400861</c:v>
                </c:pt>
                <c:pt idx="3">
                  <c:v>0.20079985674207607</c:v>
                </c:pt>
                <c:pt idx="4">
                  <c:v>0.20723458484462307</c:v>
                </c:pt>
                <c:pt idx="5">
                  <c:v>0.21347537613307169</c:v>
                </c:pt>
                <c:pt idx="6">
                  <c:v>0.22703072429474616</c:v>
                </c:pt>
                <c:pt idx="7">
                  <c:v>0.22120648418814773</c:v>
                </c:pt>
                <c:pt idx="8">
                  <c:v>0.22506290728434092</c:v>
                </c:pt>
                <c:pt idx="9">
                  <c:v>0.23240546620349825</c:v>
                </c:pt>
                <c:pt idx="10">
                  <c:v>0.2362886411023479</c:v>
                </c:pt>
                <c:pt idx="11">
                  <c:v>0.22573842773509506</c:v>
                </c:pt>
                <c:pt idx="12">
                  <c:v>0.23388407558690091</c:v>
                </c:pt>
                <c:pt idx="13">
                  <c:v>0.24275169923534412</c:v>
                </c:pt>
                <c:pt idx="14">
                  <c:v>0.23562873885225649</c:v>
                </c:pt>
                <c:pt idx="15">
                  <c:v>0.23845926330398381</c:v>
                </c:pt>
                <c:pt idx="16">
                  <c:v>0.23702356932218799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E1-4446-B090-C465AAF8202E}"/>
            </c:ext>
          </c:extLst>
        </c:ser>
        <c:ser>
          <c:idx val="6"/>
          <c:order val="6"/>
          <c:tx>
            <c:strRef>
              <c:f>'D-Professor 2'!$A$10</c:f>
              <c:strCache>
                <c:ptCount val="1"/>
                <c:pt idx="0">
                  <c:v>Universitetet i Agder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2'!$B$10:$R$10</c:f>
              <c:numCache>
                <c:formatCode>0.0\ %</c:formatCode>
                <c:ptCount val="17"/>
                <c:pt idx="0">
                  <c:v>0.1746998222070679</c:v>
                </c:pt>
                <c:pt idx="1">
                  <c:v>0.18546938413430616</c:v>
                </c:pt>
                <c:pt idx="2">
                  <c:v>0.19258686595370014</c:v>
                </c:pt>
                <c:pt idx="3">
                  <c:v>0.20375852748101431</c:v>
                </c:pt>
                <c:pt idx="4">
                  <c:v>0.20992585400300112</c:v>
                </c:pt>
                <c:pt idx="5">
                  <c:v>0.21472522809251007</c:v>
                </c:pt>
                <c:pt idx="6">
                  <c:v>0.2340769004989727</c:v>
                </c:pt>
                <c:pt idx="7">
                  <c:v>0.23688522889916822</c:v>
                </c:pt>
                <c:pt idx="8">
                  <c:v>0.24172319043867574</c:v>
                </c:pt>
                <c:pt idx="9">
                  <c:v>0.26919897805831078</c:v>
                </c:pt>
                <c:pt idx="10">
                  <c:v>0.25663343356016244</c:v>
                </c:pt>
                <c:pt idx="11">
                  <c:v>0.26091097446865391</c:v>
                </c:pt>
                <c:pt idx="12">
                  <c:v>0.24469858680918033</c:v>
                </c:pt>
                <c:pt idx="13">
                  <c:v>0.25607689610844925</c:v>
                </c:pt>
                <c:pt idx="14">
                  <c:v>0.27235335689045936</c:v>
                </c:pt>
                <c:pt idx="15">
                  <c:v>0.27533856517813732</c:v>
                </c:pt>
                <c:pt idx="16">
                  <c:v>0.28115918188298511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1-4446-B090-C465AAF8202E}"/>
            </c:ext>
          </c:extLst>
        </c:ser>
        <c:ser>
          <c:idx val="7"/>
          <c:order val="7"/>
          <c:tx>
            <c:strRef>
              <c:f>'D-Professor 2'!$A$11</c:f>
              <c:strCache>
                <c:ptCount val="1"/>
                <c:pt idx="0">
                  <c:v>Nord universitet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2'!$B$11:$R$11</c:f>
              <c:numCache>
                <c:formatCode>0.0\ %</c:formatCode>
                <c:ptCount val="17"/>
                <c:pt idx="0">
                  <c:v>6.9764417360285366E-2</c:v>
                </c:pt>
                <c:pt idx="1">
                  <c:v>7.0371499811649058E-2</c:v>
                </c:pt>
                <c:pt idx="2">
                  <c:v>9.0669428490725915E-2</c:v>
                </c:pt>
                <c:pt idx="3">
                  <c:v>9.4053284370667359E-2</c:v>
                </c:pt>
                <c:pt idx="4">
                  <c:v>0.10629129560471129</c:v>
                </c:pt>
                <c:pt idx="5">
                  <c:v>0.10848576343784011</c:v>
                </c:pt>
                <c:pt idx="6">
                  <c:v>0.10957860890167541</c:v>
                </c:pt>
                <c:pt idx="7">
                  <c:v>0.11735998140831977</c:v>
                </c:pt>
                <c:pt idx="8">
                  <c:v>0.11933044466777601</c:v>
                </c:pt>
                <c:pt idx="9">
                  <c:v>0.14038947817805655</c:v>
                </c:pt>
                <c:pt idx="10">
                  <c:v>0.14078004194447052</c:v>
                </c:pt>
                <c:pt idx="11">
                  <c:v>0.15293354475998269</c:v>
                </c:pt>
                <c:pt idx="12">
                  <c:v>0.16023166023166024</c:v>
                </c:pt>
                <c:pt idx="13">
                  <c:v>0.16444327037379475</c:v>
                </c:pt>
                <c:pt idx="14">
                  <c:v>0.15916160568804621</c:v>
                </c:pt>
                <c:pt idx="15">
                  <c:v>0.15014329027702789</c:v>
                </c:pt>
                <c:pt idx="16">
                  <c:v>0.15646221546150921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E1-4446-B090-C465AAF8202E}"/>
            </c:ext>
          </c:extLst>
        </c:ser>
        <c:ser>
          <c:idx val="8"/>
          <c:order val="8"/>
          <c:tx>
            <c:strRef>
              <c:f>'D-Professor 2'!$A$12</c:f>
              <c:strCache>
                <c:ptCount val="1"/>
                <c:pt idx="0">
                  <c:v>OsloMet – storbyuniversitetet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2'!$B$12:$R$12</c:f>
              <c:numCache>
                <c:formatCode>0.0\ %</c:formatCode>
                <c:ptCount val="17"/>
                <c:pt idx="0">
                  <c:v>7.1343357773083121E-2</c:v>
                </c:pt>
                <c:pt idx="1">
                  <c:v>7.5273722627737225E-2</c:v>
                </c:pt>
                <c:pt idx="2">
                  <c:v>8.0476022151525856E-2</c:v>
                </c:pt>
                <c:pt idx="3">
                  <c:v>9.0722003086949055E-2</c:v>
                </c:pt>
                <c:pt idx="4">
                  <c:v>8.7176820701175994E-2</c:v>
                </c:pt>
                <c:pt idx="5">
                  <c:v>9.4176288307363187E-2</c:v>
                </c:pt>
                <c:pt idx="6">
                  <c:v>9.4870267049455601E-2</c:v>
                </c:pt>
                <c:pt idx="7">
                  <c:v>9.8282978534768944E-2</c:v>
                </c:pt>
                <c:pt idx="8">
                  <c:v>0.10795953836239722</c:v>
                </c:pt>
                <c:pt idx="9">
                  <c:v>9.7178711933556761E-2</c:v>
                </c:pt>
                <c:pt idx="10">
                  <c:v>0.10720323741007194</c:v>
                </c:pt>
                <c:pt idx="11">
                  <c:v>0.11691057476464754</c:v>
                </c:pt>
                <c:pt idx="12">
                  <c:v>0.13414437298762202</c:v>
                </c:pt>
                <c:pt idx="13">
                  <c:v>0.15333380197532601</c:v>
                </c:pt>
                <c:pt idx="14">
                  <c:v>0.15515108530711882</c:v>
                </c:pt>
                <c:pt idx="15">
                  <c:v>0.16115555905884205</c:v>
                </c:pt>
                <c:pt idx="16">
                  <c:v>0.16980481033901362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E1-4446-B090-C465AAF8202E}"/>
            </c:ext>
          </c:extLst>
        </c:ser>
        <c:ser>
          <c:idx val="9"/>
          <c:order val="9"/>
          <c:tx>
            <c:strRef>
              <c:f>'D-Professor 2'!$A$13</c:f>
              <c:strCache>
                <c:ptCount val="1"/>
                <c:pt idx="0">
                  <c:v>Universitetet i Sørøst-Norge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'D-Professor 2'!$B$3:$R$3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'D-Professor 2'!$B$13:$R$13</c:f>
              <c:numCache>
                <c:formatCode>0.0\ %</c:formatCode>
                <c:ptCount val="17"/>
                <c:pt idx="0">
                  <c:v>6.7917302456392298E-2</c:v>
                </c:pt>
                <c:pt idx="1">
                  <c:v>7.368016401845208E-2</c:v>
                </c:pt>
                <c:pt idx="2">
                  <c:v>8.8263427925447113E-2</c:v>
                </c:pt>
                <c:pt idx="3">
                  <c:v>9.3943368787248002E-2</c:v>
                </c:pt>
                <c:pt idx="4">
                  <c:v>0.11065294958834881</c:v>
                </c:pt>
                <c:pt idx="5">
                  <c:v>0.1271058552378862</c:v>
                </c:pt>
                <c:pt idx="6">
                  <c:v>0.12402010850101472</c:v>
                </c:pt>
                <c:pt idx="7">
                  <c:v>0.11856617647058823</c:v>
                </c:pt>
                <c:pt idx="8">
                  <c:v>0.11912926792902938</c:v>
                </c:pt>
                <c:pt idx="9">
                  <c:v>0.13202186836011173</c:v>
                </c:pt>
                <c:pt idx="10">
                  <c:v>0.13149045760748546</c:v>
                </c:pt>
                <c:pt idx="11">
                  <c:v>0.13888195251175264</c:v>
                </c:pt>
                <c:pt idx="12">
                  <c:v>0.14143393080450187</c:v>
                </c:pt>
                <c:pt idx="13">
                  <c:v>0.15639069728929691</c:v>
                </c:pt>
                <c:pt idx="14">
                  <c:v>0.1719124953947565</c:v>
                </c:pt>
                <c:pt idx="15">
                  <c:v>0.1685864565266571</c:v>
                </c:pt>
                <c:pt idx="16">
                  <c:v>0.17400661934916109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E1-4446-B090-C465AAF82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118080"/>
        <c:axId val="297114240"/>
      </c:lineChart>
      <c:catAx>
        <c:axId val="297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7114240"/>
        <c:crosses val="autoZero"/>
        <c:auto val="1"/>
        <c:lblAlgn val="ctr"/>
        <c:lblOffset val="100"/>
        <c:noMultiLvlLbl val="0"/>
      </c:catAx>
      <c:valAx>
        <c:axId val="297114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71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06674272427958"/>
          <c:y val="9.9659722222222198E-3"/>
          <c:w val="0.31572961084818696"/>
          <c:h val="0.94920000000000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'D-Professor 3'!$C$4</c:f>
              <c:strCache>
                <c:ptCount val="1"/>
                <c:pt idx="0">
                  <c:v>Under 40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'D-Professor 3'!$A$5:$B$14</c:f>
              <c:multiLvlStrCache>
                <c:ptCount val="10"/>
                <c:lvl>
                  <c:pt idx="0">
                    <c:v>Kvinner</c:v>
                  </c:pt>
                  <c:pt idx="1">
                    <c:v>Menn</c:v>
                  </c:pt>
                  <c:pt idx="2">
                    <c:v>Kvinner</c:v>
                  </c:pt>
                  <c:pt idx="3">
                    <c:v>Menn</c:v>
                  </c:pt>
                  <c:pt idx="4">
                    <c:v>Kvinner</c:v>
                  </c:pt>
                  <c:pt idx="5">
                    <c:v>Menn</c:v>
                  </c:pt>
                  <c:pt idx="6">
                    <c:v>Kvinner</c:v>
                  </c:pt>
                  <c:pt idx="7">
                    <c:v>Menn</c:v>
                  </c:pt>
                  <c:pt idx="8">
                    <c:v>Kvinner</c:v>
                  </c:pt>
                  <c:pt idx="9">
                    <c:v>Menn</c:v>
                  </c:pt>
                </c:lvl>
                <c:lvl>
                  <c:pt idx="0">
                    <c:v>Humaniora</c:v>
                  </c:pt>
                  <c:pt idx="2">
                    <c:v>Samfunnsvitenskap</c:v>
                  </c:pt>
                  <c:pt idx="4">
                    <c:v>Matematikk, naturvitenskap og landbruksfag m.fl.</c:v>
                  </c:pt>
                  <c:pt idx="6">
                    <c:v>Teknologi</c:v>
                  </c:pt>
                  <c:pt idx="8">
                    <c:v>Medisin og helsefag</c:v>
                  </c:pt>
                </c:lvl>
              </c:multiLvlStrCache>
            </c:multiLvlStrRef>
          </c:cat>
          <c:val>
            <c:numRef>
              <c:f>'D-Professor 3'!$C$5:$C$14</c:f>
              <c:numCache>
                <c:formatCode>General</c:formatCode>
                <c:ptCount val="10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32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16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E-406D-B7AB-F61B1D9C7541}"/>
            </c:ext>
          </c:extLst>
        </c:ser>
        <c:ser>
          <c:idx val="1"/>
          <c:order val="1"/>
          <c:tx>
            <c:strRef>
              <c:f>'D-Professor 3'!$D$4</c:f>
              <c:strCache>
                <c:ptCount val="1"/>
                <c:pt idx="0">
                  <c:v>40-49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'D-Professor 3'!$A$5:$B$14</c:f>
              <c:multiLvlStrCache>
                <c:ptCount val="10"/>
                <c:lvl>
                  <c:pt idx="0">
                    <c:v>Kvinner</c:v>
                  </c:pt>
                  <c:pt idx="1">
                    <c:v>Menn</c:v>
                  </c:pt>
                  <c:pt idx="2">
                    <c:v>Kvinner</c:v>
                  </c:pt>
                  <c:pt idx="3">
                    <c:v>Menn</c:v>
                  </c:pt>
                  <c:pt idx="4">
                    <c:v>Kvinner</c:v>
                  </c:pt>
                  <c:pt idx="5">
                    <c:v>Menn</c:v>
                  </c:pt>
                  <c:pt idx="6">
                    <c:v>Kvinner</c:v>
                  </c:pt>
                  <c:pt idx="7">
                    <c:v>Menn</c:v>
                  </c:pt>
                  <c:pt idx="8">
                    <c:v>Kvinner</c:v>
                  </c:pt>
                  <c:pt idx="9">
                    <c:v>Menn</c:v>
                  </c:pt>
                </c:lvl>
                <c:lvl>
                  <c:pt idx="0">
                    <c:v>Humaniora</c:v>
                  </c:pt>
                  <c:pt idx="2">
                    <c:v>Samfunnsvitenskap</c:v>
                  </c:pt>
                  <c:pt idx="4">
                    <c:v>Matematikk, naturvitenskap og landbruksfag m.fl.</c:v>
                  </c:pt>
                  <c:pt idx="6">
                    <c:v>Teknologi</c:v>
                  </c:pt>
                  <c:pt idx="8">
                    <c:v>Medisin og helsefag</c:v>
                  </c:pt>
                </c:lvl>
              </c:multiLvlStrCache>
            </c:multiLvlStrRef>
          </c:cat>
          <c:val>
            <c:numRef>
              <c:f>'D-Professor 3'!$D$5:$D$14</c:f>
              <c:numCache>
                <c:formatCode>General</c:formatCode>
                <c:ptCount val="10"/>
                <c:pt idx="0">
                  <c:v>64</c:v>
                </c:pt>
                <c:pt idx="1">
                  <c:v>104</c:v>
                </c:pt>
                <c:pt idx="2">
                  <c:v>160</c:v>
                </c:pt>
                <c:pt idx="3">
                  <c:v>242</c:v>
                </c:pt>
                <c:pt idx="4">
                  <c:v>43</c:v>
                </c:pt>
                <c:pt idx="5">
                  <c:v>139</c:v>
                </c:pt>
                <c:pt idx="6">
                  <c:v>32</c:v>
                </c:pt>
                <c:pt idx="7">
                  <c:v>115</c:v>
                </c:pt>
                <c:pt idx="8">
                  <c:v>55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E-406D-B7AB-F61B1D9C7541}"/>
            </c:ext>
          </c:extLst>
        </c:ser>
        <c:ser>
          <c:idx val="2"/>
          <c:order val="2"/>
          <c:tx>
            <c:strRef>
              <c:f>'D-Professor 3'!$E$4</c:f>
              <c:strCache>
                <c:ptCount val="1"/>
                <c:pt idx="0">
                  <c:v>50-59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'D-Professor 3'!$A$5:$B$14</c:f>
              <c:multiLvlStrCache>
                <c:ptCount val="10"/>
                <c:lvl>
                  <c:pt idx="0">
                    <c:v>Kvinner</c:v>
                  </c:pt>
                  <c:pt idx="1">
                    <c:v>Menn</c:v>
                  </c:pt>
                  <c:pt idx="2">
                    <c:v>Kvinner</c:v>
                  </c:pt>
                  <c:pt idx="3">
                    <c:v>Menn</c:v>
                  </c:pt>
                  <c:pt idx="4">
                    <c:v>Kvinner</c:v>
                  </c:pt>
                  <c:pt idx="5">
                    <c:v>Menn</c:v>
                  </c:pt>
                  <c:pt idx="6">
                    <c:v>Kvinner</c:v>
                  </c:pt>
                  <c:pt idx="7">
                    <c:v>Menn</c:v>
                  </c:pt>
                  <c:pt idx="8">
                    <c:v>Kvinner</c:v>
                  </c:pt>
                  <c:pt idx="9">
                    <c:v>Menn</c:v>
                  </c:pt>
                </c:lvl>
                <c:lvl>
                  <c:pt idx="0">
                    <c:v>Humaniora</c:v>
                  </c:pt>
                  <c:pt idx="2">
                    <c:v>Samfunnsvitenskap</c:v>
                  </c:pt>
                  <c:pt idx="4">
                    <c:v>Matematikk, naturvitenskap og landbruksfag m.fl.</c:v>
                  </c:pt>
                  <c:pt idx="6">
                    <c:v>Teknologi</c:v>
                  </c:pt>
                  <c:pt idx="8">
                    <c:v>Medisin og helsefag</c:v>
                  </c:pt>
                </c:lvl>
              </c:multiLvlStrCache>
            </c:multiLvlStrRef>
          </c:cat>
          <c:val>
            <c:numRef>
              <c:f>'D-Professor 3'!$E$5:$E$14</c:f>
              <c:numCache>
                <c:formatCode>General</c:formatCode>
                <c:ptCount val="10"/>
                <c:pt idx="0">
                  <c:v>174</c:v>
                </c:pt>
                <c:pt idx="1">
                  <c:v>176</c:v>
                </c:pt>
                <c:pt idx="2">
                  <c:v>252</c:v>
                </c:pt>
                <c:pt idx="3">
                  <c:v>371</c:v>
                </c:pt>
                <c:pt idx="4">
                  <c:v>92</c:v>
                </c:pt>
                <c:pt idx="5">
                  <c:v>234</c:v>
                </c:pt>
                <c:pt idx="6">
                  <c:v>42</c:v>
                </c:pt>
                <c:pt idx="7">
                  <c:v>164</c:v>
                </c:pt>
                <c:pt idx="8">
                  <c:v>126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E-406D-B7AB-F61B1D9C7541}"/>
            </c:ext>
          </c:extLst>
        </c:ser>
        <c:ser>
          <c:idx val="3"/>
          <c:order val="3"/>
          <c:tx>
            <c:strRef>
              <c:f>'D-Professor 3'!$F$4</c:f>
              <c:strCache>
                <c:ptCount val="1"/>
                <c:pt idx="0">
                  <c:v>60 år og over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'D-Professor 3'!$A$5:$B$14</c:f>
              <c:multiLvlStrCache>
                <c:ptCount val="10"/>
                <c:lvl>
                  <c:pt idx="0">
                    <c:v>Kvinner</c:v>
                  </c:pt>
                  <c:pt idx="1">
                    <c:v>Menn</c:v>
                  </c:pt>
                  <c:pt idx="2">
                    <c:v>Kvinner</c:v>
                  </c:pt>
                  <c:pt idx="3">
                    <c:v>Menn</c:v>
                  </c:pt>
                  <c:pt idx="4">
                    <c:v>Kvinner</c:v>
                  </c:pt>
                  <c:pt idx="5">
                    <c:v>Menn</c:v>
                  </c:pt>
                  <c:pt idx="6">
                    <c:v>Kvinner</c:v>
                  </c:pt>
                  <c:pt idx="7">
                    <c:v>Menn</c:v>
                  </c:pt>
                  <c:pt idx="8">
                    <c:v>Kvinner</c:v>
                  </c:pt>
                  <c:pt idx="9">
                    <c:v>Menn</c:v>
                  </c:pt>
                </c:lvl>
                <c:lvl>
                  <c:pt idx="0">
                    <c:v>Humaniora</c:v>
                  </c:pt>
                  <c:pt idx="2">
                    <c:v>Samfunnsvitenskap</c:v>
                  </c:pt>
                  <c:pt idx="4">
                    <c:v>Matematikk, naturvitenskap og landbruksfag m.fl.</c:v>
                  </c:pt>
                  <c:pt idx="6">
                    <c:v>Teknologi</c:v>
                  </c:pt>
                  <c:pt idx="8">
                    <c:v>Medisin og helsefag</c:v>
                  </c:pt>
                </c:lvl>
              </c:multiLvlStrCache>
            </c:multiLvlStrRef>
          </c:cat>
          <c:val>
            <c:numRef>
              <c:f>'D-Professor 3'!$F$5:$F$14</c:f>
              <c:numCache>
                <c:formatCode>General</c:formatCode>
                <c:ptCount val="10"/>
                <c:pt idx="0">
                  <c:v>102</c:v>
                </c:pt>
                <c:pt idx="1">
                  <c:v>201</c:v>
                </c:pt>
                <c:pt idx="2">
                  <c:v>217</c:v>
                </c:pt>
                <c:pt idx="3">
                  <c:v>362</c:v>
                </c:pt>
                <c:pt idx="4">
                  <c:v>56</c:v>
                </c:pt>
                <c:pt idx="5">
                  <c:v>278</c:v>
                </c:pt>
                <c:pt idx="6">
                  <c:v>16</c:v>
                </c:pt>
                <c:pt idx="7">
                  <c:v>149</c:v>
                </c:pt>
                <c:pt idx="8">
                  <c:v>181</c:v>
                </c:pt>
                <c:pt idx="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6E-406D-B7AB-F61B1D9C7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545616"/>
        <c:axId val="1341669488"/>
      </c:barChart>
      <c:catAx>
        <c:axId val="125154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41669488"/>
        <c:crosses val="autoZero"/>
        <c:auto val="1"/>
        <c:lblAlgn val="ctr"/>
        <c:lblOffset val="100"/>
        <c:noMultiLvlLbl val="0"/>
      </c:catAx>
      <c:valAx>
        <c:axId val="134166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5154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Professor</a:t>
            </a:r>
          </a:p>
        </c:rich>
      </c:tx>
      <c:layout>
        <c:manualLayout>
          <c:xMode val="edge"/>
          <c:yMode val="edge"/>
          <c:x val="3.0772222222222197E-2"/>
          <c:y val="2.2048611111111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28943437500000002"/>
          <c:y val="0.20960022672122147"/>
          <c:w val="0.67731770833333338"/>
          <c:h val="0.677317708333333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D2-49EC-8AC5-E05B5F2AB0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D2-49EC-8AC5-E05B5F2AB0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D2-49EC-8AC5-E05B5F2AB0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D2-49EC-8AC5-E05B5F2AB0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D2-49EC-8AC5-E05B5F2AB0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D2-49EC-8AC5-E05B5F2AB034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9131944444447"/>
                      <c:h val="0.25543333333333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DD2-49EC-8AC5-E05B5F2AB03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36111111111108"/>
                      <c:h val="0.2125398090582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DD2-49EC-8AC5-E05B5F2AB034}"/>
                </c:ext>
              </c:extLst>
            </c:dLbl>
            <c:dLbl>
              <c:idx val="2"/>
              <c:layout>
                <c:manualLayout>
                  <c:x val="-4.4097222222222218E-2"/>
                  <c:y val="0.132291666666666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44253-BE34-4AB4-A9B2-60046B607720}" type="CATEGORYNAME">
                      <a:rPr lang="en-US"/>
                      <a:pPr>
                        <a:defRPr/>
                      </a:pPr>
                      <a:t>[KATEGORINAVN]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/>
                    </a:pPr>
                    <a:fld id="{AF3997B8-BBF7-4DF3-AE5F-9F387A9162C8}" type="VALUE">
                      <a:rPr lang="en-US" baseline="0"/>
                      <a:pPr>
                        <a:defRPr/>
                      </a:pPr>
                      <a:t>[VERDI]</a:t>
                    </a:fld>
                    <a:endParaRPr lang="nb-N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41284722222222"/>
                      <c:h val="0.237926736111111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DD2-49EC-8AC5-E05B5F2AB034}"/>
                </c:ext>
              </c:extLst>
            </c:dLbl>
            <c:dLbl>
              <c:idx val="3"/>
              <c:layout>
                <c:manualLayout>
                  <c:x val="2.2046874999999992E-3"/>
                  <c:y val="3.32068021071346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8352A42-A701-40E4-8153-67C97F0EC715}" type="CATEGORYNAME">
                      <a:rPr lang="en-US"/>
                      <a:pPr>
                        <a:defRPr/>
                      </a:pPr>
                      <a:t>[KATEGORINAVN]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 </a:t>
                    </a:r>
                    <a:fld id="{B0630965-C275-4A24-9F0C-9A10F3FEDC35}" type="VALUE">
                      <a:rPr lang="en-US" baseline="0"/>
                      <a:pPr>
                        <a:defRPr/>
                      </a:pPr>
                      <a:t>[VERDI]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8836805555555"/>
                      <c:h val="0.123607701436491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DD2-49EC-8AC5-E05B5F2AB034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99722222222221"/>
                      <c:h val="0.158551736111111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DD2-49EC-8AC5-E05B5F2AB034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95937499999997"/>
                      <c:h val="0.158551736111111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DD2-49EC-8AC5-E05B5F2AB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'D-Rekruttering 1'!$A$4:$A$9</c:f>
              <c:strCache>
                <c:ptCount val="6"/>
                <c:pt idx="0">
                  <c:v>Andre norske
UoH-Institusjoner</c:v>
                </c:pt>
                <c:pt idx="1">
                  <c:v>Egen institusjon</c:v>
                </c:pt>
                <c:pt idx="2">
                  <c:v>Institutt-sektoren</c:v>
                </c:pt>
                <c:pt idx="3">
                  <c:v>Næringslivet</c:v>
                </c:pt>
                <c:pt idx="4">
                  <c:v>Offentlig sektor</c:v>
                </c:pt>
                <c:pt idx="5">
                  <c:v>Utlandet/
ukjent</c:v>
                </c:pt>
              </c:strCache>
            </c:strRef>
          </c:cat>
          <c:val>
            <c:numRef>
              <c:f>'D-Rekruttering 1'!$E$4:$E$9</c:f>
              <c:numCache>
                <c:formatCode>0%</c:formatCode>
                <c:ptCount val="6"/>
                <c:pt idx="0">
                  <c:v>4.9645390070921988E-2</c:v>
                </c:pt>
                <c:pt idx="1">
                  <c:v>0.6271529888551165</c:v>
                </c:pt>
                <c:pt idx="2">
                  <c:v>5.4711246200607903E-2</c:v>
                </c:pt>
                <c:pt idx="3">
                  <c:v>2.3302938196555219E-2</c:v>
                </c:pt>
                <c:pt idx="4">
                  <c:v>9.7264437689969604E-2</c:v>
                </c:pt>
                <c:pt idx="5">
                  <c:v>0.14792299898682879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D2-49EC-8AC5-E05B5F2AB0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Førsteamanuensis</a:t>
            </a:r>
          </a:p>
        </c:rich>
      </c:tx>
      <c:layout>
        <c:manualLayout>
          <c:xMode val="edge"/>
          <c:yMode val="edge"/>
          <c:x val="3.0772222222222197E-2"/>
          <c:y val="2.2048611111111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2142579861111111"/>
          <c:y val="0.17476875000000003"/>
          <c:w val="0.67731770833333338"/>
          <c:h val="0.677317708333333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B0-488E-A7A8-A76FF29B17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B0-488E-A7A8-A76FF29B17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B0-488E-A7A8-A76FF29B17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B0-488E-A7A8-A76FF29B17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B0-488E-A7A8-A76FF29B17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B0-488E-A7A8-A76FF29B1746}"/>
              </c:ext>
            </c:extLst>
          </c:dPt>
          <c:dLbls>
            <c:dLbl>
              <c:idx val="0"/>
              <c:layout>
                <c:manualLayout>
                  <c:x val="-2.0816681711721685E-17"/>
                  <c:y val="0"/>
                </c:manualLayout>
              </c:layout>
              <c:tx>
                <c:rich>
                  <a:bodyPr/>
                  <a:lstStyle/>
                  <a:p>
                    <a:fld id="{75B15A04-C2E4-489C-A839-229A57BC67C5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8F35BD1-F555-4FC4-81AD-6C1F6F9EB66E}" type="VALUE">
                      <a:rPr lang="en-US" baseline="0"/>
                      <a:pPr/>
                      <a:t>[VERDI]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04965277777772"/>
                      <c:h val="0.255433333333333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7B0-488E-A7A8-A76FF29B1746}"/>
                </c:ext>
              </c:extLst>
            </c:dLbl>
            <c:dLbl>
              <c:idx val="1"/>
              <c:layout>
                <c:manualLayout>
                  <c:x val="-2.6524127906167247E-2"/>
                  <c:y val="2.2488855708742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6612402431586"/>
                      <c:h val="0.1617162651227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B0-488E-A7A8-A76FF29B1746}"/>
                </c:ext>
              </c:extLst>
            </c:dLbl>
            <c:dLbl>
              <c:idx val="2"/>
              <c:layout>
                <c:manualLayout>
                  <c:x val="5.3048255812334487E-2"/>
                  <c:y val="8.995471453013005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0-488E-A7A8-A76FF29B1746}"/>
                </c:ext>
              </c:extLst>
            </c:dLbl>
            <c:dLbl>
              <c:idx val="3"/>
              <c:layout>
                <c:manualLayout>
                  <c:x val="-4.1996535851431482E-2"/>
                  <c:y val="-8.995471453013005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996171057651"/>
                      <c:h val="0.112308461090867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7B0-488E-A7A8-A76FF29B1746}"/>
                </c:ext>
              </c:extLst>
            </c:dLbl>
            <c:dLbl>
              <c:idx val="5"/>
              <c:layout>
                <c:manualLayout>
                  <c:x val="-3.527777777777779E-2"/>
                  <c:y val="7.9375000000000001E-2"/>
                </c:manualLayout>
              </c:layout>
              <c:tx>
                <c:rich>
                  <a:bodyPr/>
                  <a:lstStyle/>
                  <a:p>
                    <a:fld id="{AC619BE2-1FC3-429B-AD56-73D2A6D3BEFD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D6DD2D08-4109-433C-8E71-2D1620CF34FD}" type="VALUE">
                      <a:rPr lang="en-US" baseline="0"/>
                      <a:pPr/>
                      <a:t>[VERDI]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7B0-488E-A7A8-A76FF29B17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'D-Rekruttering 1'!$A$4:$A$9</c:f>
              <c:strCache>
                <c:ptCount val="6"/>
                <c:pt idx="0">
                  <c:v>Andre norske
UoH-Institusjoner</c:v>
                </c:pt>
                <c:pt idx="1">
                  <c:v>Egen institusjon</c:v>
                </c:pt>
                <c:pt idx="2">
                  <c:v>Institutt-sektoren</c:v>
                </c:pt>
                <c:pt idx="3">
                  <c:v>Næringslivet</c:v>
                </c:pt>
                <c:pt idx="4">
                  <c:v>Offentlig sektor</c:v>
                </c:pt>
                <c:pt idx="5">
                  <c:v>Utlandet/
ukjent</c:v>
                </c:pt>
              </c:strCache>
            </c:strRef>
          </c:cat>
          <c:val>
            <c:numRef>
              <c:f>'D-Rekruttering 1'!$D$4:$D$9</c:f>
              <c:numCache>
                <c:formatCode>0%</c:formatCode>
                <c:ptCount val="6"/>
                <c:pt idx="0">
                  <c:v>0.14093959731543623</c:v>
                </c:pt>
                <c:pt idx="1">
                  <c:v>0.38926174496644295</c:v>
                </c:pt>
                <c:pt idx="2">
                  <c:v>6.3758389261744972E-2</c:v>
                </c:pt>
                <c:pt idx="3">
                  <c:v>5.0335570469798654E-2</c:v>
                </c:pt>
                <c:pt idx="4">
                  <c:v>0.14317673378076062</c:v>
                </c:pt>
                <c:pt idx="5">
                  <c:v>0.21252796420581654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B0-488E-A7A8-A76FF29B17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'D-Rekruttering 2'!$A$4</c:f>
              <c:strCache>
                <c:ptCount val="1"/>
                <c:pt idx="0">
                  <c:v>Førsteamanuensis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'D-Rekruttering 2'!$B$3:$C$3</c:f>
              <c:strCache>
                <c:ptCount val="2"/>
                <c:pt idx="0">
                  <c:v>Førsteamanuensis</c:v>
                </c:pt>
                <c:pt idx="1">
                  <c:v>Professor</c:v>
                </c:pt>
              </c:strCache>
            </c:strRef>
          </c:cat>
          <c:val>
            <c:numRef>
              <c:f>'D-Rekruttering 2'!$B$4:$C$4</c:f>
              <c:numCache>
                <c:formatCode>General</c:formatCode>
                <c:ptCount val="2"/>
                <c:pt idx="1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D-49AC-9FC6-A3CDFEA1235B}"/>
            </c:ext>
          </c:extLst>
        </c:ser>
        <c:ser>
          <c:idx val="1"/>
          <c:order val="1"/>
          <c:tx>
            <c:strRef>
              <c:f>'D-Rekruttering 2'!$A$5</c:f>
              <c:strCache>
                <c:ptCount val="1"/>
                <c:pt idx="0">
                  <c:v>Dosent/førstelektor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'D-Rekruttering 2'!$B$3:$C$3</c:f>
              <c:strCache>
                <c:ptCount val="2"/>
                <c:pt idx="0">
                  <c:v>Førsteamanuensis</c:v>
                </c:pt>
                <c:pt idx="1">
                  <c:v>Professor</c:v>
                </c:pt>
              </c:strCache>
            </c:strRef>
          </c:cat>
          <c:val>
            <c:numRef>
              <c:f>'D-Rekruttering 2'!$B$5:$C$5</c:f>
              <c:numCache>
                <c:formatCode>General</c:formatCode>
                <c:ptCount val="2"/>
                <c:pt idx="0">
                  <c:v>27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D-49AC-9FC6-A3CDFEA1235B}"/>
            </c:ext>
          </c:extLst>
        </c:ser>
        <c:ser>
          <c:idx val="2"/>
          <c:order val="2"/>
          <c:tx>
            <c:strRef>
              <c:f>'D-Rekruttering 2'!$A$6</c:f>
              <c:strCache>
                <c:ptCount val="1"/>
                <c:pt idx="0">
                  <c:v>Forsker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'D-Rekruttering 2'!$B$3:$C$3</c:f>
              <c:strCache>
                <c:ptCount val="2"/>
                <c:pt idx="0">
                  <c:v>Førsteamanuensis</c:v>
                </c:pt>
                <c:pt idx="1">
                  <c:v>Professor</c:v>
                </c:pt>
              </c:strCache>
            </c:strRef>
          </c:cat>
          <c:val>
            <c:numRef>
              <c:f>'D-Rekruttering 2'!$B$6:$C$6</c:f>
              <c:numCache>
                <c:formatCode>General</c:formatCode>
                <c:ptCount val="2"/>
                <c:pt idx="0">
                  <c:v>92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D-49AC-9FC6-A3CDFEA1235B}"/>
            </c:ext>
          </c:extLst>
        </c:ser>
        <c:ser>
          <c:idx val="3"/>
          <c:order val="3"/>
          <c:tx>
            <c:strRef>
              <c:f>'D-Rekruttering 2'!$A$7</c:f>
              <c:strCache>
                <c:ptCount val="1"/>
                <c:pt idx="0">
                  <c:v>Postdoktor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'D-Rekruttering 2'!$B$3:$C$3</c:f>
              <c:strCache>
                <c:ptCount val="2"/>
                <c:pt idx="0">
                  <c:v>Førsteamanuensis</c:v>
                </c:pt>
                <c:pt idx="1">
                  <c:v>Professor</c:v>
                </c:pt>
              </c:strCache>
            </c:strRef>
          </c:cat>
          <c:val>
            <c:numRef>
              <c:f>'D-Rekruttering 2'!$B$7:$C$7</c:f>
              <c:numCache>
                <c:formatCode>General</c:formatCode>
                <c:ptCount val="2"/>
                <c:pt idx="0">
                  <c:v>169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3D-49AC-9FC6-A3CDFEA1235B}"/>
            </c:ext>
          </c:extLst>
        </c:ser>
        <c:ser>
          <c:idx val="4"/>
          <c:order val="4"/>
          <c:tx>
            <c:strRef>
              <c:f>'D-Rekruttering 2'!$A$8</c:f>
              <c:strCache>
                <c:ptCount val="1"/>
                <c:pt idx="0">
                  <c:v>UoH-lektor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'D-Rekruttering 2'!$B$3:$C$3</c:f>
              <c:strCache>
                <c:ptCount val="2"/>
                <c:pt idx="0">
                  <c:v>Førsteamanuensis</c:v>
                </c:pt>
                <c:pt idx="1">
                  <c:v>Professor</c:v>
                </c:pt>
              </c:strCache>
            </c:strRef>
          </c:cat>
          <c:val>
            <c:numRef>
              <c:f>'D-Rekruttering 2'!$B$8:$C$8</c:f>
              <c:numCache>
                <c:formatCode>General</c:formatCode>
                <c:ptCount val="2"/>
                <c:pt idx="0">
                  <c:v>202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D-49AC-9FC6-A3CDFEA1235B}"/>
            </c:ext>
          </c:extLst>
        </c:ser>
        <c:ser>
          <c:idx val="5"/>
          <c:order val="5"/>
          <c:tx>
            <c:strRef>
              <c:f>'D-Rekruttering 2'!$A$9</c:f>
              <c:strCache>
                <c:ptCount val="1"/>
                <c:pt idx="0">
                  <c:v>Stipendiat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'D-Rekruttering 2'!$B$3:$C$3</c:f>
              <c:strCache>
                <c:ptCount val="2"/>
                <c:pt idx="0">
                  <c:v>Førsteamanuensis</c:v>
                </c:pt>
                <c:pt idx="1">
                  <c:v>Professor</c:v>
                </c:pt>
              </c:strCache>
            </c:strRef>
          </c:cat>
          <c:val>
            <c:numRef>
              <c:f>'D-Rekruttering 2'!$B$9:$C$9</c:f>
              <c:numCache>
                <c:formatCode>General</c:formatCode>
                <c:ptCount val="2"/>
                <c:pt idx="0">
                  <c:v>162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3D-49AC-9FC6-A3CDFEA1235B}"/>
            </c:ext>
          </c:extLst>
        </c:ser>
        <c:ser>
          <c:idx val="6"/>
          <c:order val="6"/>
          <c:tx>
            <c:strRef>
              <c:f>'D-Rekruttering 2'!$A$10</c:f>
              <c:strCache>
                <c:ptCount val="1"/>
                <c:pt idx="0">
                  <c:v>Annen stilling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'D-Rekruttering 2'!$B$3:$C$3</c:f>
              <c:strCache>
                <c:ptCount val="2"/>
                <c:pt idx="0">
                  <c:v>Førsteamanuensis</c:v>
                </c:pt>
                <c:pt idx="1">
                  <c:v>Professor</c:v>
                </c:pt>
              </c:strCache>
            </c:strRef>
          </c:cat>
          <c:val>
            <c:numRef>
              <c:f>'D-Rekruttering 2'!$B$10:$C$10</c:f>
              <c:numCache>
                <c:formatCode>General</c:formatCode>
                <c:ptCount val="2"/>
                <c:pt idx="0">
                  <c:v>44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3D-49AC-9FC6-A3CDFEA12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6862240"/>
        <c:axId val="316858880"/>
      </c:barChart>
      <c:catAx>
        <c:axId val="31686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6858880"/>
        <c:crosses val="autoZero"/>
        <c:auto val="1"/>
        <c:lblAlgn val="ctr"/>
        <c:lblOffset val="100"/>
        <c:noMultiLvlLbl val="0"/>
      </c:catAx>
      <c:valAx>
        <c:axId val="31685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686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Professor</a:t>
            </a:r>
          </a:p>
        </c:rich>
      </c:tx>
      <c:layout>
        <c:manualLayout>
          <c:xMode val="edge"/>
          <c:yMode val="edge"/>
          <c:x val="0.11511944444444443"/>
          <c:y val="2.5135076295841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1622222222222221E-2"/>
          <c:y val="0.13115482811170265"/>
          <c:w val="0.66636840277777787"/>
          <c:h val="0.697407326775783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'D-Rekruttering 3'!$A$5</c:f>
              <c:strCache>
                <c:ptCount val="1"/>
                <c:pt idx="0">
                  <c:v>Andre norske UoH-Institusjoner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'D-Rekruttering 3'!$B$4:$E$4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3'!$B$5:$E$5</c:f>
              <c:numCache>
                <c:formatCode>General</c:formatCode>
                <c:ptCount val="4"/>
                <c:pt idx="0">
                  <c:v>8</c:v>
                </c:pt>
                <c:pt idx="1">
                  <c:v>26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8-4E07-9FFE-ECA207BB8DAB}"/>
            </c:ext>
          </c:extLst>
        </c:ser>
        <c:ser>
          <c:idx val="1"/>
          <c:order val="1"/>
          <c:tx>
            <c:strRef>
              <c:f>'D-Rekruttering 3'!$A$6</c:f>
              <c:strCache>
                <c:ptCount val="1"/>
                <c:pt idx="0">
                  <c:v>Egen institusjon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'D-Rekruttering 3'!$B$4:$E$4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3'!$B$6:$E$6</c:f>
              <c:numCache>
                <c:formatCode>General</c:formatCode>
                <c:ptCount val="4"/>
                <c:pt idx="0">
                  <c:v>105</c:v>
                </c:pt>
                <c:pt idx="1">
                  <c:v>294</c:v>
                </c:pt>
                <c:pt idx="2">
                  <c:v>128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8-4E07-9FFE-ECA207BB8DAB}"/>
            </c:ext>
          </c:extLst>
        </c:ser>
        <c:ser>
          <c:idx val="2"/>
          <c:order val="2"/>
          <c:tx>
            <c:strRef>
              <c:f>'D-Rekruttering 3'!$A$7</c:f>
              <c:strCache>
                <c:ptCount val="1"/>
                <c:pt idx="0">
                  <c:v>Instituttsektoren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'D-Rekruttering 3'!$B$4:$E$4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3'!$B$7:$E$7</c:f>
              <c:numCache>
                <c:formatCode>General</c:formatCode>
                <c:ptCount val="4"/>
                <c:pt idx="0">
                  <c:v>2</c:v>
                </c:pt>
                <c:pt idx="1">
                  <c:v>25</c:v>
                </c:pt>
                <c:pt idx="2">
                  <c:v>24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8-4E07-9FFE-ECA207BB8DAB}"/>
            </c:ext>
          </c:extLst>
        </c:ser>
        <c:ser>
          <c:idx val="3"/>
          <c:order val="3"/>
          <c:tx>
            <c:strRef>
              <c:f>'D-Rekruttering 3'!$A$8</c:f>
              <c:strCache>
                <c:ptCount val="1"/>
                <c:pt idx="0">
                  <c:v>Næringslivet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'D-Rekruttering 3'!$B$4:$E$4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3'!$B$8:$E$8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58-4E07-9FFE-ECA207BB8DAB}"/>
            </c:ext>
          </c:extLst>
        </c:ser>
        <c:ser>
          <c:idx val="4"/>
          <c:order val="4"/>
          <c:tx>
            <c:strRef>
              <c:f>'D-Rekruttering 3'!$A$9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'D-Rekruttering 3'!$B$4:$E$4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3'!$B$9:$E$9</c:f>
              <c:numCache>
                <c:formatCode>General</c:formatCode>
                <c:ptCount val="4"/>
                <c:pt idx="0">
                  <c:v>20</c:v>
                </c:pt>
                <c:pt idx="1">
                  <c:v>18</c:v>
                </c:pt>
                <c:pt idx="2">
                  <c:v>18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58-4E07-9FFE-ECA207BB8DAB}"/>
            </c:ext>
          </c:extLst>
        </c:ser>
        <c:ser>
          <c:idx val="5"/>
          <c:order val="5"/>
          <c:tx>
            <c:strRef>
              <c:f>'D-Rekruttering 3'!$A$10</c:f>
              <c:strCache>
                <c:ptCount val="1"/>
                <c:pt idx="0">
                  <c:v>Utlandet/Ukjent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'D-Rekruttering 3'!$B$4:$E$4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3'!$B$10:$E$10</c:f>
              <c:numCache>
                <c:formatCode>General</c:formatCode>
                <c:ptCount val="4"/>
                <c:pt idx="0">
                  <c:v>44</c:v>
                </c:pt>
                <c:pt idx="1">
                  <c:v>40</c:v>
                </c:pt>
                <c:pt idx="2">
                  <c:v>47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58-4E07-9FFE-ECA207BB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5709743"/>
        <c:axId val="362455871"/>
      </c:barChart>
      <c:catAx>
        <c:axId val="126570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2455871"/>
        <c:crosses val="autoZero"/>
        <c:auto val="1"/>
        <c:lblAlgn val="ctr"/>
        <c:lblOffset val="100"/>
        <c:noMultiLvlLbl val="0"/>
      </c:catAx>
      <c:valAx>
        <c:axId val="36245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65709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83075301374681"/>
          <c:y val="0.23567755853306149"/>
          <c:w val="0.23216924698625324"/>
          <c:h val="0.67488036099511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'F3.1d'!$D$4</c:f>
              <c:strCache>
                <c:ptCount val="1"/>
                <c:pt idx="0">
                  <c:v>Helseforetak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7B-44C2-BDDD-37589C3CFC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7B-44C2-BDDD-37589C3CFC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7B-44C2-BDDD-37589C3CFC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7B-44C2-BDDD-37589C3CFC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7B-44C2-BDDD-37589C3CFC67}"/>
              </c:ext>
            </c:extLst>
          </c:dPt>
          <c:dLbls>
            <c:dLbl>
              <c:idx val="0"/>
              <c:layout>
                <c:manualLayout>
                  <c:x val="-1.5434027777777779E-2"/>
                  <c:y val="8.81944444444440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38506944444444"/>
                      <c:h val="0.25543333333333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37B-44C2-BDDD-37589C3CFC67}"/>
                </c:ext>
              </c:extLst>
            </c:dLbl>
            <c:dLbl>
              <c:idx val="1"/>
              <c:layout>
                <c:manualLayout>
                  <c:x val="-0.2211031241599972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28112237377194"/>
                      <c:h val="0.196034078394001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37B-44C2-BDDD-37589C3CFC67}"/>
                </c:ext>
              </c:extLst>
            </c:dLbl>
            <c:dLbl>
              <c:idx val="2"/>
              <c:layout>
                <c:manualLayout>
                  <c:x val="-3.7482638888888878E-2"/>
                  <c:y val="4.4097222222222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49479166666669"/>
                      <c:h val="0.30387395833333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37B-44C2-BDDD-37589C3CFC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'F3.1d'!$B$5:$B$9</c:f>
              <c:strCache>
                <c:ptCount val="5"/>
                <c:pt idx="0">
                  <c:v>Stillingsnivå 1</c:v>
                </c:pt>
                <c:pt idx="1">
                  <c:v>Stillingsnivå 2</c:v>
                </c:pt>
                <c:pt idx="2">
                  <c:v>Stillingsnivå 3</c:v>
                </c:pt>
                <c:pt idx="3">
                  <c:v>Postdoktor</c:v>
                </c:pt>
                <c:pt idx="4">
                  <c:v>Stipendiat, vit.ass</c:v>
                </c:pt>
              </c:strCache>
            </c:strRef>
          </c:cat>
          <c:val>
            <c:numRef>
              <c:f>'F3.1d'!$D$5:$D$9</c:f>
              <c:numCache>
                <c:formatCode>General</c:formatCode>
                <c:ptCount val="5"/>
                <c:pt idx="0">
                  <c:v>184</c:v>
                </c:pt>
                <c:pt idx="1">
                  <c:v>3250</c:v>
                </c:pt>
                <c:pt idx="2">
                  <c:v>815</c:v>
                </c:pt>
                <c:pt idx="3">
                  <c:v>218</c:v>
                </c:pt>
                <c:pt idx="4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7B-44C2-BDDD-37589C3CFC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Førsteamanuensis</a:t>
            </a:r>
          </a:p>
        </c:rich>
      </c:tx>
      <c:layout>
        <c:manualLayout>
          <c:xMode val="edge"/>
          <c:yMode val="edge"/>
          <c:x val="0.11511944444444443"/>
          <c:y val="2.5135076295841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1622222222222221E-2"/>
          <c:y val="0.13115482811170265"/>
          <c:w val="0.66636840277777787"/>
          <c:h val="0.697407326775783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'D-Rekruttering 4'!$A$4</c:f>
              <c:strCache>
                <c:ptCount val="1"/>
                <c:pt idx="0">
                  <c:v>Andre norske UoH-Institusjoner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'D-Rekruttering 4'!$B$3:$E$3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4'!$B$4:$E$4</c:f>
              <c:numCache>
                <c:formatCode>General</c:formatCode>
                <c:ptCount val="4"/>
                <c:pt idx="0">
                  <c:v>53</c:v>
                </c:pt>
                <c:pt idx="1">
                  <c:v>131</c:v>
                </c:pt>
                <c:pt idx="2">
                  <c:v>38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0-4D3A-8FE7-116EF22A4492}"/>
            </c:ext>
          </c:extLst>
        </c:ser>
        <c:ser>
          <c:idx val="1"/>
          <c:order val="1"/>
          <c:tx>
            <c:strRef>
              <c:f>'D-Rekruttering 4'!$A$5</c:f>
              <c:strCache>
                <c:ptCount val="1"/>
                <c:pt idx="0">
                  <c:v>Egen institusjon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'D-Rekruttering 4'!$B$3:$E$3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4'!$B$5:$E$5</c:f>
              <c:numCache>
                <c:formatCode>General</c:formatCode>
                <c:ptCount val="4"/>
                <c:pt idx="0">
                  <c:v>107</c:v>
                </c:pt>
                <c:pt idx="1">
                  <c:v>308</c:v>
                </c:pt>
                <c:pt idx="2">
                  <c:v>133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F0-4D3A-8FE7-116EF22A4492}"/>
            </c:ext>
          </c:extLst>
        </c:ser>
        <c:ser>
          <c:idx val="2"/>
          <c:order val="2"/>
          <c:tx>
            <c:strRef>
              <c:f>'D-Rekruttering 4'!$A$6</c:f>
              <c:strCache>
                <c:ptCount val="1"/>
                <c:pt idx="0">
                  <c:v>Instituttsektoren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'D-Rekruttering 4'!$B$3:$E$3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4'!$B$6:$E$6</c:f>
              <c:numCache>
                <c:formatCode>General</c:formatCode>
                <c:ptCount val="4"/>
                <c:pt idx="0">
                  <c:v>9</c:v>
                </c:pt>
                <c:pt idx="1">
                  <c:v>57</c:v>
                </c:pt>
                <c:pt idx="2">
                  <c:v>39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F0-4D3A-8FE7-116EF22A4492}"/>
            </c:ext>
          </c:extLst>
        </c:ser>
        <c:ser>
          <c:idx val="3"/>
          <c:order val="3"/>
          <c:tx>
            <c:strRef>
              <c:f>'D-Rekruttering 4'!$A$7</c:f>
              <c:strCache>
                <c:ptCount val="1"/>
                <c:pt idx="0">
                  <c:v>Næringslivet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'D-Rekruttering 4'!$B$3:$E$3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4'!$B$7:$E$7</c:f>
              <c:numCache>
                <c:formatCode>General</c:formatCode>
                <c:ptCount val="4"/>
                <c:pt idx="0">
                  <c:v>25</c:v>
                </c:pt>
                <c:pt idx="1">
                  <c:v>31</c:v>
                </c:pt>
                <c:pt idx="2">
                  <c:v>20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0-4D3A-8FE7-116EF22A4492}"/>
            </c:ext>
          </c:extLst>
        </c:ser>
        <c:ser>
          <c:idx val="4"/>
          <c:order val="4"/>
          <c:tx>
            <c:strRef>
              <c:f>'D-Rekruttering 4'!$A$8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'D-Rekruttering 4'!$B$3:$E$3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4'!$B$8:$E$8</c:f>
              <c:numCache>
                <c:formatCode>General</c:formatCode>
                <c:ptCount val="4"/>
                <c:pt idx="0">
                  <c:v>42</c:v>
                </c:pt>
                <c:pt idx="1">
                  <c:v>108</c:v>
                </c:pt>
                <c:pt idx="2">
                  <c:v>29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F0-4D3A-8FE7-116EF22A4492}"/>
            </c:ext>
          </c:extLst>
        </c:ser>
        <c:ser>
          <c:idx val="5"/>
          <c:order val="5"/>
          <c:tx>
            <c:strRef>
              <c:f>'D-Rekruttering 4'!$A$9</c:f>
              <c:strCache>
                <c:ptCount val="1"/>
                <c:pt idx="0">
                  <c:v>Utlandet/Ukjent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'D-Rekruttering 4'!$B$3:$E$3</c:f>
              <c:strCache>
                <c:ptCount val="4"/>
                <c:pt idx="0">
                  <c:v>Humaniora
og kunstfag</c:v>
                </c:pt>
                <c:pt idx="1">
                  <c:v>Samfunns-
vitenskap</c:v>
                </c:pt>
                <c:pt idx="2">
                  <c:v>MNT</c:v>
                </c:pt>
                <c:pt idx="3">
                  <c:v>Medisin og
helsefag</c:v>
                </c:pt>
              </c:strCache>
            </c:strRef>
          </c:cat>
          <c:val>
            <c:numRef>
              <c:f>'D-Rekruttering 4'!$B$9:$E$9</c:f>
              <c:numCache>
                <c:formatCode>General</c:formatCode>
                <c:ptCount val="4"/>
                <c:pt idx="0">
                  <c:v>102</c:v>
                </c:pt>
                <c:pt idx="1">
                  <c:v>142</c:v>
                </c:pt>
                <c:pt idx="2">
                  <c:v>106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F0-4D3A-8FE7-116EF22A4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5709743"/>
        <c:axId val="362455871"/>
      </c:barChart>
      <c:catAx>
        <c:axId val="126570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2455871"/>
        <c:crosses val="autoZero"/>
        <c:auto val="1"/>
        <c:lblAlgn val="ctr"/>
        <c:lblOffset val="100"/>
        <c:noMultiLvlLbl val="0"/>
      </c:catAx>
      <c:valAx>
        <c:axId val="36245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65709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21979166666687"/>
          <c:y val="0.23567755853306149"/>
          <c:w val="0.22555104166666667"/>
          <c:h val="0.62963722366259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7391180555555555"/>
          <c:y val="0.19348472222222221"/>
          <c:w val="0.68304444444444434"/>
          <c:h val="0.68304444444444434"/>
        </c:manualLayout>
      </c:layout>
      <c:pieChart>
        <c:varyColors val="1"/>
        <c:ser>
          <c:idx val="0"/>
          <c:order val="0"/>
          <c:tx>
            <c:strRef>
              <c:f>'F3.1d'!$E$4</c:f>
              <c:strCache>
                <c:ptCount val="1"/>
                <c:pt idx="0">
                  <c:v>Instituttsektoren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DB-45AA-8F1D-5473D5577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DB-45AA-8F1D-5473D5577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DB-45AA-8F1D-5473D5577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DB-45AA-8F1D-5473D5577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DB-45AA-8F1D-5473D557747E}"/>
              </c:ext>
            </c:extLst>
          </c:dPt>
          <c:dLbls>
            <c:dLbl>
              <c:idx val="3"/>
              <c:layout>
                <c:manualLayout>
                  <c:x val="-9.2502189426587014E-2"/>
                  <c:y val="9.769083891396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DB-45AA-8F1D-5473D557747E}"/>
                </c:ext>
              </c:extLst>
            </c:dLbl>
            <c:dLbl>
              <c:idx val="4"/>
              <c:layout>
                <c:manualLayout>
                  <c:x val="1.7341992767379578E-7"/>
                  <c:y val="2.66429560674437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377092961752227"/>
                      <c:h val="0.124134147633444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4DB-45AA-8F1D-5473D5577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'F3.1d'!$B$5:$B$9</c:f>
              <c:strCache>
                <c:ptCount val="5"/>
                <c:pt idx="0">
                  <c:v>Stillingsnivå 1</c:v>
                </c:pt>
                <c:pt idx="1">
                  <c:v>Stillingsnivå 2</c:v>
                </c:pt>
                <c:pt idx="2">
                  <c:v>Stillingsnivå 3</c:v>
                </c:pt>
                <c:pt idx="3">
                  <c:v>Postdoktor</c:v>
                </c:pt>
                <c:pt idx="4">
                  <c:v>Stipendiat, vit.ass</c:v>
                </c:pt>
              </c:strCache>
            </c:strRef>
          </c:cat>
          <c:val>
            <c:numRef>
              <c:f>'F3.1d'!$E$5:$E$9</c:f>
              <c:numCache>
                <c:formatCode>General</c:formatCode>
                <c:ptCount val="5"/>
                <c:pt idx="0">
                  <c:v>2166</c:v>
                </c:pt>
                <c:pt idx="1">
                  <c:v>3339</c:v>
                </c:pt>
                <c:pt idx="2">
                  <c:v>1565</c:v>
                </c:pt>
                <c:pt idx="3">
                  <c:v>262</c:v>
                </c:pt>
                <c:pt idx="4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DB-45AA-8F1D-5473D55774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26573948809762"/>
          <c:y val="4.8400228662497616E-2"/>
          <c:w val="0.82498899263592573"/>
          <c:h val="0.656275919413792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'F3.1e'!$A$5</c:f>
              <c:strCache>
                <c:ptCount val="1"/>
                <c:pt idx="0">
                  <c:v>Professor
og dosent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'F3.1e'!$B$5:$E$5</c:f>
              <c:numCache>
                <c:formatCode>General</c:formatCode>
                <c:ptCount val="4"/>
                <c:pt idx="0">
                  <c:v>2762</c:v>
                </c:pt>
                <c:pt idx="1">
                  <c:v>1150</c:v>
                </c:pt>
                <c:pt idx="2">
                  <c:v>399</c:v>
                </c:pt>
                <c:pt idx="3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5-42C8-B83A-1A65D8A77DF3}"/>
            </c:ext>
          </c:extLst>
        </c:ser>
        <c:ser>
          <c:idx val="1"/>
          <c:order val="1"/>
          <c:tx>
            <c:strRef>
              <c:f>'F3.1e'!$A$6</c:f>
              <c:strCache>
                <c:ptCount val="1"/>
                <c:pt idx="0">
                  <c:v>Første-
amanuensis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'F3.1e'!$B$6:$E$6</c:f>
              <c:numCache>
                <c:formatCode>General</c:formatCode>
                <c:ptCount val="4"/>
                <c:pt idx="0">
                  <c:v>2158</c:v>
                </c:pt>
                <c:pt idx="1">
                  <c:v>1672</c:v>
                </c:pt>
                <c:pt idx="2">
                  <c:v>478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5-42C8-B83A-1A65D8A77DF3}"/>
            </c:ext>
          </c:extLst>
        </c:ser>
        <c:ser>
          <c:idx val="2"/>
          <c:order val="2"/>
          <c:tx>
            <c:strRef>
              <c:f>'F3.1e'!$A$7</c:f>
              <c:strCache>
                <c:ptCount val="1"/>
                <c:pt idx="0">
                  <c:v>Lektorstilling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'F3.1e'!$B$7:$E$7</c:f>
              <c:numCache>
                <c:formatCode>General</c:formatCode>
                <c:ptCount val="4"/>
                <c:pt idx="0">
                  <c:v>1515</c:v>
                </c:pt>
                <c:pt idx="1">
                  <c:v>1750</c:v>
                </c:pt>
                <c:pt idx="2">
                  <c:v>400</c:v>
                </c:pt>
                <c:pt idx="3">
                  <c:v>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5-42C8-B83A-1A65D8A77DF3}"/>
            </c:ext>
          </c:extLst>
        </c:ser>
        <c:ser>
          <c:idx val="3"/>
          <c:order val="3"/>
          <c:tx>
            <c:strRef>
              <c:f>'F3.1e'!$A$8</c:f>
              <c:strCache>
                <c:ptCount val="1"/>
                <c:pt idx="0">
                  <c:v>Øvrig fast
vitenskapelig
stilling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'F3.1e'!$B$8:$E$8</c:f>
              <c:numCache>
                <c:formatCode>General</c:formatCode>
                <c:ptCount val="4"/>
                <c:pt idx="0">
                  <c:v>362</c:v>
                </c:pt>
                <c:pt idx="1">
                  <c:v>244</c:v>
                </c:pt>
                <c:pt idx="2">
                  <c:v>42</c:v>
                </c:pt>
                <c:pt idx="3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5-42C8-B83A-1A65D8A77DF3}"/>
            </c:ext>
          </c:extLst>
        </c:ser>
        <c:ser>
          <c:idx val="4"/>
          <c:order val="4"/>
          <c:tx>
            <c:strRef>
              <c:f>'F3.1e'!$A$9</c:f>
              <c:strCache>
                <c:ptCount val="1"/>
                <c:pt idx="0">
                  <c:v>Høgskolelærer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'F3.1e'!$B$9:$E$9</c:f>
              <c:numCache>
                <c:formatCode>General</c:formatCode>
                <c:ptCount val="4"/>
                <c:pt idx="0">
                  <c:v>92</c:v>
                </c:pt>
                <c:pt idx="1">
                  <c:v>100</c:v>
                </c:pt>
                <c:pt idx="2">
                  <c:v>7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5-42C8-B83A-1A65D8A77DF3}"/>
            </c:ext>
          </c:extLst>
        </c:ser>
        <c:ser>
          <c:idx val="5"/>
          <c:order val="5"/>
          <c:tx>
            <c:strRef>
              <c:f>'F3.1e'!$A$10</c:f>
              <c:strCache>
                <c:ptCount val="1"/>
                <c:pt idx="0">
                  <c:v>Postdoktor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'F3.1e'!$B$10:$E$10</c:f>
              <c:numCache>
                <c:formatCode>General</c:formatCode>
                <c:ptCount val="4"/>
                <c:pt idx="0">
                  <c:v>1436</c:v>
                </c:pt>
                <c:pt idx="1">
                  <c:v>254</c:v>
                </c:pt>
                <c:pt idx="2">
                  <c:v>121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05-42C8-B83A-1A65D8A77DF3}"/>
            </c:ext>
          </c:extLst>
        </c:ser>
        <c:ser>
          <c:idx val="6"/>
          <c:order val="6"/>
          <c:tx>
            <c:strRef>
              <c:f>'F3.1e'!$A$11</c:f>
              <c:strCache>
                <c:ptCount val="1"/>
                <c:pt idx="0">
                  <c:v>Forsker
og vit.ass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'F3.1e'!$B$11:$E$11</c:f>
              <c:numCache>
                <c:formatCode>General</c:formatCode>
                <c:ptCount val="4"/>
                <c:pt idx="0">
                  <c:v>1686</c:v>
                </c:pt>
                <c:pt idx="1">
                  <c:v>528</c:v>
                </c:pt>
                <c:pt idx="2">
                  <c:v>61</c:v>
                </c:pt>
                <c:pt idx="3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05-42C8-B83A-1A65D8A77DF3}"/>
            </c:ext>
          </c:extLst>
        </c:ser>
        <c:ser>
          <c:idx val="7"/>
          <c:order val="7"/>
          <c:tx>
            <c:strRef>
              <c:f>'F3.1e'!$A$12</c:f>
              <c:strCache>
                <c:ptCount val="1"/>
                <c:pt idx="0">
                  <c:v>Stipendiat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'F3.1e'!$B$4:$E$4</c:f>
              <c:strCache>
                <c:ptCount val="4"/>
                <c:pt idx="0">
                  <c:v>De fir eldste universitetene</c:v>
                </c:pt>
                <c:pt idx="1">
                  <c:v>Nye universiteter</c:v>
                </c:pt>
                <c:pt idx="2">
                  <c:v>Vitenskapelige
høgskoler</c:v>
                </c:pt>
                <c:pt idx="3">
                  <c:v>Øvrige
høgskoler</c:v>
                </c:pt>
              </c:strCache>
            </c:strRef>
          </c:cat>
          <c:val>
            <c:numRef>
              <c:f>'F3.1e'!$B$12:$E$12</c:f>
              <c:numCache>
                <c:formatCode>General</c:formatCode>
                <c:ptCount val="4"/>
                <c:pt idx="0">
                  <c:v>4387</c:v>
                </c:pt>
                <c:pt idx="1">
                  <c:v>1370</c:v>
                </c:pt>
                <c:pt idx="2">
                  <c:v>377</c:v>
                </c:pt>
                <c:pt idx="3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05-42C8-B83A-1A65D8A77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3455072"/>
        <c:axId val="563456032"/>
      </c:barChart>
      <c:catAx>
        <c:axId val="56345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3456032"/>
        <c:crosses val="autoZero"/>
        <c:auto val="1"/>
        <c:lblAlgn val="ctr"/>
        <c:lblOffset val="100"/>
        <c:noMultiLvlLbl val="0"/>
      </c:catAx>
      <c:valAx>
        <c:axId val="56345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34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406250000000002E-3"/>
          <c:y val="0.806397006600031"/>
          <c:w val="0.99392361111111116"/>
          <c:h val="0.18920297261246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image" Target="../media/image4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453799</xdr:colOff>
      <xdr:row>3</xdr:row>
      <xdr:rowOff>147523</xdr:rowOff>
    </xdr:from>
    <xdr:to>
      <xdr:col>11</xdr:col>
      <xdr:colOff>256149</xdr:colOff>
      <xdr:row>28</xdr:row>
      <xdr:rowOff>121491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4123619-2A7E-4815-8DA9-587C51B9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0.00551</cdr:x>
      <cdr:y>0.91502</cdr:y>
    </cdr:from>
    <cdr:to>
      <cdr:x>0.40239</cdr:x>
      <cdr:y>0.98668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8213005-D5C9-71A3-2E90-FF61F2ACE527}"/>
            </a:ext>
          </a:extLst>
        </cdr:cNvPr>
        <cdr:cNvSpPr txBox="1"/>
      </cdr:nvSpPr>
      <cdr:spPr>
        <a:xfrm xmlns:a="http://schemas.openxmlformats.org/drawingml/2006/main">
          <a:off x="15875" y="2635249"/>
          <a:ext cx="114300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N=7</a:t>
          </a:r>
          <a:r>
            <a:rPr lang="nb-NO" sz="1100" baseline="0"/>
            <a:t> 980</a:t>
          </a:r>
          <a:endParaRPr lang="nb-NO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12359</xdr:rowOff>
    </xdr:from>
    <xdr:to>
      <xdr:col>13</xdr:col>
      <xdr:colOff>515126</xdr:colOff>
      <xdr:row>10</xdr:row>
      <xdr:rowOff>266180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5E5539-324A-4519-8B45-2451337F3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3</xdr:row>
      <xdr:rowOff>6350</xdr:rowOff>
    </xdr:from>
    <xdr:to>
      <xdr:col>12</xdr:col>
      <xdr:colOff>426000</xdr:colOff>
      <xdr:row>17</xdr:row>
      <xdr:rowOff>92350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EDA81D-22F8-4222-91CC-FA36CD0A5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171450</xdr:rowOff>
    </xdr:from>
    <xdr:to>
      <xdr:col>3</xdr:col>
      <xdr:colOff>689250</xdr:colOff>
      <xdr:row>17</xdr:row>
      <xdr:rowOff>49512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0246313A-68E9-1563-8C08-8D91C1925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55600"/>
          <a:ext cx="2880000" cy="2824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339725</xdr:colOff>
      <xdr:row>2</xdr:row>
      <xdr:rowOff>47624</xdr:rowOff>
    </xdr:from>
    <xdr:to>
      <xdr:col>18</xdr:col>
      <xdr:colOff>10075</xdr:colOff>
      <xdr:row>19</xdr:row>
      <xdr:rowOff>79649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82FE78-7993-46B6-AB30-BD81F02A0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95250</xdr:rowOff>
    </xdr:from>
    <xdr:to>
      <xdr:col>7</xdr:col>
      <xdr:colOff>429175</xdr:colOff>
      <xdr:row>19</xdr:row>
      <xdr:rowOff>46798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752FBBD-7112-1804-347E-310CC1888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977"/>
        <a:stretch/>
      </xdr:blipFill>
      <xdr:spPr>
        <a:xfrm>
          <a:off x="0" y="463550"/>
          <a:ext cx="6029875" cy="308209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384175</xdr:colOff>
      <xdr:row>11</xdr:row>
      <xdr:rowOff>44450</xdr:rowOff>
    </xdr:from>
    <xdr:to>
      <xdr:col>10</xdr:col>
      <xdr:colOff>181525</xdr:colOff>
      <xdr:row>24</xdr:row>
      <xdr:rowOff>170500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426434-38F3-4F94-AFC6-991EE048E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26987</xdr:rowOff>
    </xdr:from>
    <xdr:to>
      <xdr:col>5</xdr:col>
      <xdr:colOff>429175</xdr:colOff>
      <xdr:row>24</xdr:row>
      <xdr:rowOff>19687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DD705E8-8A86-4499-8D88-09CBECEA5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217805</xdr:colOff>
      <xdr:row>12</xdr:row>
      <xdr:rowOff>133985</xdr:rowOff>
    </xdr:from>
    <xdr:to>
      <xdr:col>7</xdr:col>
      <xdr:colOff>202480</xdr:colOff>
      <xdr:row>28</xdr:row>
      <xdr:rowOff>124735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F6CC76A-0419-48C4-971B-73E080CF3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31749</xdr:colOff>
      <xdr:row>2</xdr:row>
      <xdr:rowOff>66675</xdr:rowOff>
    </xdr:from>
    <xdr:to>
      <xdr:col>28</xdr:col>
      <xdr:colOff>102149</xdr:colOff>
      <xdr:row>10</xdr:row>
      <xdr:rowOff>238125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38DF586-7A70-4B4C-A39E-2001AC40C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7936</xdr:colOff>
      <xdr:row>2</xdr:row>
      <xdr:rowOff>1587</xdr:rowOff>
    </xdr:from>
    <xdr:to>
      <xdr:col>11</xdr:col>
      <xdr:colOff>643936</xdr:colOff>
      <xdr:row>17</xdr:row>
      <xdr:rowOff>163787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C0240CC-41D3-449E-BE6F-4E4875A2B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96000</xdr:colOff>
      <xdr:row>17</xdr:row>
      <xdr:rowOff>162200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465066F-21DE-4B3E-B846-B537F78D6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19</xdr:col>
      <xdr:colOff>19800</xdr:colOff>
      <xdr:row>17</xdr:row>
      <xdr:rowOff>162200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4FF1CF9-AF7D-4A2B-A960-1123CFA77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15</xdr:row>
      <xdr:rowOff>22225</xdr:rowOff>
    </xdr:from>
    <xdr:to>
      <xdr:col>7</xdr:col>
      <xdr:colOff>219625</xdr:colOff>
      <xdr:row>31</xdr:row>
      <xdr:rowOff>6625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38E267D-4366-4EF2-B20F-7A66BDBD0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536575</xdr:colOff>
      <xdr:row>4</xdr:row>
      <xdr:rowOff>95250</xdr:rowOff>
    </xdr:from>
    <xdr:to>
      <xdr:col>12</xdr:col>
      <xdr:colOff>413575</xdr:colOff>
      <xdr:row>21</xdr:row>
      <xdr:rowOff>154900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451070-F75F-4BE5-BABB-21D45E4F8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15</xdr:row>
      <xdr:rowOff>19050</xdr:rowOff>
    </xdr:from>
    <xdr:to>
      <xdr:col>11</xdr:col>
      <xdr:colOff>30480</xdr:colOff>
      <xdr:row>37</xdr:row>
      <xdr:rowOff>60960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DF8404-A470-454E-BA70-65AB89D4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14</xdr:row>
      <xdr:rowOff>121920</xdr:rowOff>
    </xdr:from>
    <xdr:to>
      <xdr:col>12</xdr:col>
      <xdr:colOff>396240</xdr:colOff>
      <xdr:row>38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DDD112-8644-4CDE-9541-3A7DABFC1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12</xdr:col>
      <xdr:colOff>127000</xdr:colOff>
      <xdr:row>14</xdr:row>
      <xdr:rowOff>57150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246BF6F-59D9-7B70-F199-159A9EF59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61950"/>
          <a:ext cx="4572000" cy="22669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</xdr:colOff>
      <xdr:row>0</xdr:row>
      <xdr:rowOff>138112</xdr:rowOff>
    </xdr:from>
    <xdr:to>
      <xdr:col>14</xdr:col>
      <xdr:colOff>2412</xdr:colOff>
      <xdr:row>17</xdr:row>
      <xdr:rowOff>77112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34F1FF-C5DE-4C87-962A-3B509C376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4</xdr:row>
      <xdr:rowOff>90487</xdr:rowOff>
    </xdr:from>
    <xdr:to>
      <xdr:col>12</xdr:col>
      <xdr:colOff>338645</xdr:colOff>
      <xdr:row>21</xdr:row>
      <xdr:rowOff>29487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6E4AB6-6DE3-4803-8160-5EAA1A81A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</xdr:colOff>
      <xdr:row>1</xdr:row>
      <xdr:rowOff>204787</xdr:rowOff>
    </xdr:from>
    <xdr:to>
      <xdr:col>13</xdr:col>
      <xdr:colOff>95757</xdr:colOff>
      <xdr:row>18</xdr:row>
      <xdr:rowOff>115212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25BD4F-6C0D-4679-9A8B-6C6CC647E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366712</xdr:colOff>
      <xdr:row>1</xdr:row>
      <xdr:rowOff>71437</xdr:rowOff>
    </xdr:from>
    <xdr:to>
      <xdr:col>16</xdr:col>
      <xdr:colOff>200532</xdr:colOff>
      <xdr:row>18</xdr:row>
      <xdr:rowOff>10437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C91D3F-5505-4110-9984-626D69517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395287</xdr:colOff>
      <xdr:row>24</xdr:row>
      <xdr:rowOff>121920</xdr:rowOff>
    </xdr:from>
    <xdr:to>
      <xdr:col>16</xdr:col>
      <xdr:colOff>563880</xdr:colOff>
      <xdr:row>51</xdr:row>
      <xdr:rowOff>99060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9168F57-C27A-4F1F-B735-26E4730FE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0.29559</cdr:x>
      <cdr:y>0.06905</cdr:y>
    </cdr:from>
    <cdr:to>
      <cdr:x>0.73786</cdr:x>
      <cdr:y>0.16518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B32945B-F8AA-72D1-9B3D-F2B40F1554C4}"/>
            </a:ext>
          </a:extLst>
        </cdr:cNvPr>
        <cdr:cNvSpPr txBox="1"/>
      </cdr:nvSpPr>
      <cdr:spPr>
        <a:xfrm xmlns:a="http://schemas.openxmlformats.org/drawingml/2006/main">
          <a:off x="636589" y="198437"/>
          <a:ext cx="9525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Næringslivet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168965</xdr:rowOff>
    </xdr:from>
    <xdr:to>
      <xdr:col>7</xdr:col>
      <xdr:colOff>606753</xdr:colOff>
      <xdr:row>22</xdr:row>
      <xdr:rowOff>107965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C4C07C-AAE0-4237-A148-C4438A67E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500062</xdr:colOff>
      <xdr:row>7</xdr:row>
      <xdr:rowOff>2856</xdr:rowOff>
    </xdr:from>
    <xdr:to>
      <xdr:col>10</xdr:col>
      <xdr:colOff>30480</xdr:colOff>
      <xdr:row>28</xdr:row>
      <xdr:rowOff>144779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6F15553-662D-417A-BE79-DCD9624E6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434975</xdr:colOff>
      <xdr:row>3</xdr:row>
      <xdr:rowOff>127000</xdr:rowOff>
    </xdr:from>
    <xdr:to>
      <xdr:col>12</xdr:col>
      <xdr:colOff>7175</xdr:colOff>
      <xdr:row>21</xdr:row>
      <xdr:rowOff>2500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292B4F-C3C5-4539-9972-1E328DE7B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</xdr:colOff>
      <xdr:row>10</xdr:row>
      <xdr:rowOff>30480</xdr:rowOff>
    </xdr:from>
    <xdr:to>
      <xdr:col>19</xdr:col>
      <xdr:colOff>312420</xdr:colOff>
      <xdr:row>30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0894062-C083-476A-8543-C1FB24748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119062</xdr:colOff>
      <xdr:row>11</xdr:row>
      <xdr:rowOff>14287</xdr:rowOff>
    </xdr:from>
    <xdr:to>
      <xdr:col>14</xdr:col>
      <xdr:colOff>4317</xdr:colOff>
      <xdr:row>27</xdr:row>
      <xdr:rowOff>143787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CC3B59D-D1BA-4072-B5E3-2C8F9F3F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490537</xdr:colOff>
      <xdr:row>22</xdr:row>
      <xdr:rowOff>14287</xdr:rowOff>
    </xdr:from>
    <xdr:to>
      <xdr:col>15</xdr:col>
      <xdr:colOff>324357</xdr:colOff>
      <xdr:row>38</xdr:row>
      <xdr:rowOff>143787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BD15EB4-C485-4DB0-9297-7BEB380F7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19</xdr:row>
      <xdr:rowOff>185737</xdr:rowOff>
    </xdr:from>
    <xdr:to>
      <xdr:col>17</xdr:col>
      <xdr:colOff>3365</xdr:colOff>
      <xdr:row>36</xdr:row>
      <xdr:rowOff>124737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4350D5-3276-4D23-9A6C-E5D5A6BC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</xdr:colOff>
      <xdr:row>15</xdr:row>
      <xdr:rowOff>91440</xdr:rowOff>
    </xdr:from>
    <xdr:to>
      <xdr:col>20</xdr:col>
      <xdr:colOff>434340</xdr:colOff>
      <xdr:row>36</xdr:row>
      <xdr:rowOff>170457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480F10-2904-43F4-92BE-573E76CD4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373155</xdr:colOff>
      <xdr:row>11</xdr:row>
      <xdr:rowOff>64487</xdr:rowOff>
    </xdr:from>
    <xdr:to>
      <xdr:col>6</xdr:col>
      <xdr:colOff>502807</xdr:colOff>
      <xdr:row>37</xdr:row>
      <xdr:rowOff>165510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DB676E-0E33-49FF-ADE6-3BABEE4E9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373155</xdr:colOff>
      <xdr:row>11</xdr:row>
      <xdr:rowOff>64487</xdr:rowOff>
    </xdr:from>
    <xdr:to>
      <xdr:col>6</xdr:col>
      <xdr:colOff>502807</xdr:colOff>
      <xdr:row>37</xdr:row>
      <xdr:rowOff>165510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62D695-7DD6-49CD-B238-F43025952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0.14307</cdr:x>
      <cdr:y>0.07734</cdr:y>
    </cdr:from>
    <cdr:to>
      <cdr:x>0.85843</cdr:x>
      <cdr:y>0.17346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4B41B1E-FB02-6FF6-4C67-DBBB6A34F47F}"/>
            </a:ext>
          </a:extLst>
        </cdr:cNvPr>
        <cdr:cNvSpPr txBox="1"/>
      </cdr:nvSpPr>
      <cdr:spPr>
        <a:xfrm xmlns:a="http://schemas.openxmlformats.org/drawingml/2006/main">
          <a:off x="231774" y="222250"/>
          <a:ext cx="11588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Instituttsektoren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592455</xdr:colOff>
      <xdr:row>1</xdr:row>
      <xdr:rowOff>79057</xdr:rowOff>
    </xdr:from>
    <xdr:to>
      <xdr:col>13</xdr:col>
      <xdr:colOff>256730</xdr:colOff>
      <xdr:row>19</xdr:row>
      <xdr:rowOff>48537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6588F0-AB39-4BFB-9AE3-15C015FC1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201929</xdr:colOff>
      <xdr:row>10</xdr:row>
      <xdr:rowOff>168591</xdr:rowOff>
    </xdr:from>
    <xdr:to>
      <xdr:col>19</xdr:col>
      <xdr:colOff>325755</xdr:colOff>
      <xdr:row>34</xdr:row>
      <xdr:rowOff>60960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BB0950-1CFD-4224-A661-15591C5B6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201929</xdr:colOff>
      <xdr:row>10</xdr:row>
      <xdr:rowOff>168591</xdr:rowOff>
    </xdr:from>
    <xdr:to>
      <xdr:col>19</xdr:col>
      <xdr:colOff>325755</xdr:colOff>
      <xdr:row>34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F091040-F645-402B-BD6D-B52EE6237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746759</xdr:colOff>
      <xdr:row>5</xdr:row>
      <xdr:rowOff>177164</xdr:rowOff>
    </xdr:from>
    <xdr:to>
      <xdr:col>17</xdr:col>
      <xdr:colOff>76200</xdr:colOff>
      <xdr:row>39</xdr:row>
      <xdr:rowOff>85724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3A1D37-7757-44FC-A037-778D07AFE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</xdr:row>
      <xdr:rowOff>76200</xdr:rowOff>
    </xdr:from>
    <xdr:to>
      <xdr:col>13</xdr:col>
      <xdr:colOff>733424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615E54-AA35-45A6-A2C5-A757DB877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95250</xdr:rowOff>
    </xdr:from>
    <xdr:to>
      <xdr:col>5</xdr:col>
      <xdr:colOff>561975</xdr:colOff>
      <xdr:row>31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C2B002-5AD5-44C6-924A-19BECFF71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</xdr:row>
      <xdr:rowOff>161925</xdr:rowOff>
    </xdr:from>
    <xdr:to>
      <xdr:col>14</xdr:col>
      <xdr:colOff>561975</xdr:colOff>
      <xdr:row>24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3290DA-612C-4568-A529-5B3B17060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0.01145</cdr:x>
      <cdr:y>0.01178</cdr:y>
    </cdr:from>
    <cdr:to>
      <cdr:x>0.1216</cdr:x>
      <cdr:y>0.06157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58983" y="44664"/>
          <a:ext cx="567606" cy="188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/>
            <a:t>Prosent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95250</xdr:rowOff>
    </xdr:from>
    <xdr:to>
      <xdr:col>6</xdr:col>
      <xdr:colOff>76200</xdr:colOff>
      <xdr:row>35</xdr:row>
      <xdr:rowOff>38100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DAC96FC5-675F-48DF-8215-E44A2C8CA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161925</xdr:rowOff>
    </xdr:from>
    <xdr:to>
      <xdr:col>12</xdr:col>
      <xdr:colOff>323850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2B84A7-8528-404F-85DA-DE5BF8447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0.16786</cdr:x>
      <cdr:y>0.28646</cdr:y>
    </cdr:from>
    <cdr:to>
      <cdr:x>0.46786</cdr:x>
      <cdr:y>0.36719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A77919E2-A155-63E2-7111-B9C829B5A26D}"/>
            </a:ext>
          </a:extLst>
        </cdr:cNvPr>
        <cdr:cNvSpPr txBox="1"/>
      </cdr:nvSpPr>
      <cdr:spPr>
        <a:xfrm xmlns:a="http://schemas.openxmlformats.org/drawingml/2006/main">
          <a:off x="895351" y="1047750"/>
          <a:ext cx="16002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0.03724</cdr:x>
      <cdr:y>0.04088</cdr:y>
    </cdr:from>
    <cdr:to>
      <cdr:x>0.95838</cdr:x>
      <cdr:y>0.1823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C3725E29-E596-1DE6-8CC2-1F9A2B46532E}"/>
            </a:ext>
          </a:extLst>
        </cdr:cNvPr>
        <cdr:cNvSpPr txBox="1"/>
      </cdr:nvSpPr>
      <cdr:spPr>
        <a:xfrm xmlns:a="http://schemas.openxmlformats.org/drawingml/2006/main">
          <a:off x="60325" y="117475"/>
          <a:ext cx="14922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nb-NO" sz="1100"/>
            <a:t>Universitets- og høgskolesektoren</a:t>
          </a: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3</xdr:row>
      <xdr:rowOff>152400</xdr:rowOff>
    </xdr:from>
    <xdr:to>
      <xdr:col>15</xdr:col>
      <xdr:colOff>600075</xdr:colOff>
      <xdr:row>25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E8C33A9-A106-4C27-ADC0-D343645E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12</xdr:row>
      <xdr:rowOff>30480</xdr:rowOff>
    </xdr:from>
    <xdr:to>
      <xdr:col>7</xdr:col>
      <xdr:colOff>723900</xdr:colOff>
      <xdr:row>34</xdr:row>
      <xdr:rowOff>59055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621C29E-D519-4073-B836-09E8E861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0</xdr:row>
      <xdr:rowOff>144780</xdr:rowOff>
    </xdr:from>
    <xdr:to>
      <xdr:col>14</xdr:col>
      <xdr:colOff>765810</xdr:colOff>
      <xdr:row>23</xdr:row>
      <xdr:rowOff>40005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B9E0DB2-CCB5-4797-A1FF-E5BF9C70A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10</xdr:row>
      <xdr:rowOff>106680</xdr:rowOff>
    </xdr:from>
    <xdr:to>
      <xdr:col>8</xdr:col>
      <xdr:colOff>571500</xdr:colOff>
      <xdr:row>40</xdr:row>
      <xdr:rowOff>167640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0C56D39-DEF7-4FFB-B8DB-03A9BD28E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87765</xdr:colOff>
      <xdr:row>10</xdr:row>
      <xdr:rowOff>59190</xdr:rowOff>
    </xdr:from>
    <xdr:to>
      <xdr:col>17</xdr:col>
      <xdr:colOff>151815</xdr:colOff>
      <xdr:row>26</xdr:row>
      <xdr:rowOff>46901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26C36FE-EE08-4AEA-B1D2-DD22B30EF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143101</xdr:colOff>
      <xdr:row>25</xdr:row>
      <xdr:rowOff>1585</xdr:rowOff>
    </xdr:from>
    <xdr:to>
      <xdr:col>3</xdr:col>
      <xdr:colOff>247244</xdr:colOff>
      <xdr:row>41</xdr:row>
      <xdr:rowOff>48124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534FD1-7579-4533-B308-B1A84D211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220888</xdr:colOff>
      <xdr:row>24</xdr:row>
      <xdr:rowOff>173716</xdr:rowOff>
    </xdr:from>
    <xdr:to>
      <xdr:col>13</xdr:col>
      <xdr:colOff>39281</xdr:colOff>
      <xdr:row>41</xdr:row>
      <xdr:rowOff>49713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1B5BAD6-1DAB-42DB-AEAF-3D886458E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337003</xdr:colOff>
      <xdr:row>25</xdr:row>
      <xdr:rowOff>30388</xdr:rowOff>
    </xdr:from>
    <xdr:to>
      <xdr:col>21</xdr:col>
      <xdr:colOff>229782</xdr:colOff>
      <xdr:row>41</xdr:row>
      <xdr:rowOff>80102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0730861-9C76-492E-93F3-6CBC41A26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61686</xdr:colOff>
      <xdr:row>25</xdr:row>
      <xdr:rowOff>27214</xdr:rowOff>
    </xdr:from>
    <xdr:to>
      <xdr:col>27</xdr:col>
      <xdr:colOff>542747</xdr:colOff>
      <xdr:row>41</xdr:row>
      <xdr:rowOff>70578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5E9F94F-E2F0-42FD-BA3F-0C9D444E8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2</xdr:row>
      <xdr:rowOff>103187</xdr:rowOff>
    </xdr:from>
    <xdr:to>
      <xdr:col>11</xdr:col>
      <xdr:colOff>397424</xdr:colOff>
      <xdr:row>18</xdr:row>
      <xdr:rowOff>87587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7A5264-A5F1-44C3-9F11-CF17EC828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64135</xdr:colOff>
      <xdr:row>3</xdr:row>
      <xdr:rowOff>86995</xdr:rowOff>
    </xdr:from>
    <xdr:to>
      <xdr:col>15</xdr:col>
      <xdr:colOff>483785</xdr:colOff>
      <xdr:row>15</xdr:row>
      <xdr:rowOff>68945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4F53FA-ACA3-4C65-8926-89AD7EE20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74610</xdr:colOff>
      <xdr:row>25</xdr:row>
      <xdr:rowOff>131760</xdr:rowOff>
    </xdr:from>
    <xdr:to>
      <xdr:col>6</xdr:col>
      <xdr:colOff>53974</xdr:colOff>
      <xdr:row>46</xdr:row>
      <xdr:rowOff>34128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7E479E-419E-4750-9FAA-636D19122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38100</xdr:rowOff>
    </xdr:from>
    <xdr:to>
      <xdr:col>14</xdr:col>
      <xdr:colOff>333375</xdr:colOff>
      <xdr:row>51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D41ED1-2EE7-419F-9438-594DDD9F2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441960</xdr:colOff>
      <xdr:row>2</xdr:row>
      <xdr:rowOff>106680</xdr:rowOff>
    </xdr:from>
    <xdr:to>
      <xdr:col>12</xdr:col>
      <xdr:colOff>487643</xdr:colOff>
      <xdr:row>20</xdr:row>
      <xdr:rowOff>111947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1D5FC1-3D8B-476D-8369-AEE055C9C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</xdr:row>
      <xdr:rowOff>204787</xdr:rowOff>
    </xdr:from>
    <xdr:to>
      <xdr:col>11</xdr:col>
      <xdr:colOff>523875</xdr:colOff>
      <xdr:row>23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345408-4C4B-410F-B25A-E298D8A0A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</xdr:row>
      <xdr:rowOff>176211</xdr:rowOff>
    </xdr:from>
    <xdr:to>
      <xdr:col>12</xdr:col>
      <xdr:colOff>285750</xdr:colOff>
      <xdr:row>22</xdr:row>
      <xdr:rowOff>85724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C6C7D6-FBB1-4A50-8F45-874472169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133349</xdr:rowOff>
    </xdr:from>
    <xdr:to>
      <xdr:col>10</xdr:col>
      <xdr:colOff>619125</xdr:colOff>
      <xdr:row>34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578126-3BED-4912-A1D1-74CB2CB98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419099</xdr:colOff>
      <xdr:row>6</xdr:row>
      <xdr:rowOff>44450</xdr:rowOff>
    </xdr:from>
    <xdr:to>
      <xdr:col>17</xdr:col>
      <xdr:colOff>83099</xdr:colOff>
      <xdr:row>22</xdr:row>
      <xdr:rowOff>25675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6650866-FF2A-476A-B3AA-1B5311BBC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180974</xdr:colOff>
      <xdr:row>3</xdr:row>
      <xdr:rowOff>1586</xdr:rowOff>
    </xdr:from>
    <xdr:to>
      <xdr:col>13</xdr:col>
      <xdr:colOff>343449</xdr:colOff>
      <xdr:row>20</xdr:row>
      <xdr:rowOff>153536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BF30C5-DEE9-4E99-83FF-7C2220E3E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34925</xdr:colOff>
      <xdr:row>6</xdr:row>
      <xdr:rowOff>104775</xdr:rowOff>
    </xdr:from>
    <xdr:to>
      <xdr:col>20</xdr:col>
      <xdr:colOff>73301</xdr:colOff>
      <xdr:row>19</xdr:row>
      <xdr:rowOff>25517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E85D97C-8DF5-4E86-BFAA-02F38F05C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3400" y="2092325"/>
          <a:ext cx="5372376" cy="2276592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6</xdr:row>
      <xdr:rowOff>93662</xdr:rowOff>
    </xdr:from>
    <xdr:to>
      <xdr:col>12</xdr:col>
      <xdr:colOff>445050</xdr:colOff>
      <xdr:row>20</xdr:row>
      <xdr:rowOff>83187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8CAD554-19FD-4B89-89B0-AF86E00CC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115887</xdr:colOff>
      <xdr:row>12</xdr:row>
      <xdr:rowOff>77787</xdr:rowOff>
    </xdr:from>
    <xdr:to>
      <xdr:col>35</xdr:col>
      <xdr:colOff>65637</xdr:colOff>
      <xdr:row>26</xdr:row>
      <xdr:rowOff>64137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4406D3-81D8-43B2-B36B-E7F3987B9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65087</xdr:rowOff>
    </xdr:from>
    <xdr:to>
      <xdr:col>5</xdr:col>
      <xdr:colOff>610150</xdr:colOff>
      <xdr:row>31</xdr:row>
      <xdr:rowOff>144737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257490F-D3DC-4C23-A507-CB8B250D1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26987</xdr:colOff>
      <xdr:row>3</xdr:row>
      <xdr:rowOff>10658</xdr:rowOff>
    </xdr:from>
    <xdr:to>
      <xdr:col>24</xdr:col>
      <xdr:colOff>120530</xdr:colOff>
      <xdr:row>16</xdr:row>
      <xdr:rowOff>172087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E345A50-A396-4AB7-8456-72C043BD1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26195</xdr:colOff>
      <xdr:row>14</xdr:row>
      <xdr:rowOff>48416</xdr:rowOff>
    </xdr:from>
    <xdr:to>
      <xdr:col>2</xdr:col>
      <xdr:colOff>215382</xdr:colOff>
      <xdr:row>30</xdr:row>
      <xdr:rowOff>13766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8BCB1F5-2658-4F44-8AB0-5BA18A27F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35719</xdr:colOff>
      <xdr:row>14</xdr:row>
      <xdr:rowOff>0</xdr:rowOff>
    </xdr:from>
    <xdr:to>
      <xdr:col>6</xdr:col>
      <xdr:colOff>634482</xdr:colOff>
      <xdr:row>29</xdr:row>
      <xdr:rowOff>144737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2DA5D10-AF57-41DD-8FE3-573BAA9EE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13491</xdr:rowOff>
    </xdr:from>
    <xdr:to>
      <xdr:col>9</xdr:col>
      <xdr:colOff>485143</xdr:colOff>
      <xdr:row>9</xdr:row>
      <xdr:rowOff>126705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A591F3-3385-49A1-9C8D-4C4FD743B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189</xdr:colOff>
      <xdr:row>10</xdr:row>
      <xdr:rowOff>13493</xdr:rowOff>
    </xdr:from>
    <xdr:to>
      <xdr:col>9</xdr:col>
      <xdr:colOff>485332</xdr:colOff>
      <xdr:row>25</xdr:row>
      <xdr:rowOff>172064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7C3F39B-0CE7-4E4A-BF46-D0BE937F3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179914</xdr:rowOff>
    </xdr:from>
    <xdr:to>
      <xdr:col>13</xdr:col>
      <xdr:colOff>485143</xdr:colOff>
      <xdr:row>9</xdr:row>
      <xdr:rowOff>111700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3187B0F-CA96-4B08-A4F8-D987E9ADD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0.92439</cdr:y>
    </cdr:from>
    <cdr:to>
      <cdr:x>0.31144</cdr:x>
      <cdr:y>0.99329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149AFF3-2A6A-E05B-8E1A-3FC9890D3EE1}"/>
            </a:ext>
          </a:extLst>
        </cdr:cNvPr>
        <cdr:cNvSpPr txBox="1"/>
      </cdr:nvSpPr>
      <cdr:spPr>
        <a:xfrm xmlns:a="http://schemas.openxmlformats.org/drawingml/2006/main">
          <a:off x="0" y="2662238"/>
          <a:ext cx="896938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N=987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0.01378</cdr:x>
      <cdr:y>0.9288</cdr:y>
    </cdr:from>
    <cdr:to>
      <cdr:x>0.32522</cdr:x>
      <cdr:y>0.9977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68A0444D-AA02-4973-39CB-AB8C6B45B934}"/>
            </a:ext>
          </a:extLst>
        </cdr:cNvPr>
        <cdr:cNvSpPr txBox="1"/>
      </cdr:nvSpPr>
      <cdr:spPr>
        <a:xfrm xmlns:a="http://schemas.openxmlformats.org/drawingml/2006/main">
          <a:off x="39687" y="2674937"/>
          <a:ext cx="896938" cy="198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N=1788</a:t>
          </a:r>
        </a:p>
      </cdr:txBody>
    </cdr:sp>
  </cdr:relSizeAnchor>
</c:userShapes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74612</xdr:colOff>
      <xdr:row>13</xdr:row>
      <xdr:rowOff>86915</xdr:rowOff>
    </xdr:from>
    <xdr:to>
      <xdr:col>6</xdr:col>
      <xdr:colOff>1262612</xdr:colOff>
      <xdr:row>27</xdr:row>
      <xdr:rowOff>106603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AE3407E-AF03-4281-9990-86F739838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17</xdr:row>
      <xdr:rowOff>15877</xdr:rowOff>
    </xdr:from>
    <xdr:to>
      <xdr:col>4</xdr:col>
      <xdr:colOff>852243</xdr:colOff>
      <xdr:row>31</xdr:row>
      <xdr:rowOff>32389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48D7EB-C961-4A35-A7F0-C237E7357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83343</xdr:colOff>
      <xdr:row>15</xdr:row>
      <xdr:rowOff>46038</xdr:rowOff>
    </xdr:from>
    <xdr:to>
      <xdr:col>5</xdr:col>
      <xdr:colOff>357737</xdr:colOff>
      <xdr:row>29</xdr:row>
      <xdr:rowOff>65724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C2B7CD-153F-4FCF-A801-46D4C73FE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0.01764</cdr:x>
      <cdr:y>0.01764</cdr:y>
    </cdr:from>
    <cdr:to>
      <cdr:x>0.41451</cdr:x>
      <cdr:y>0.0893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DDD0610-C236-4406-A440-F5E7E0CBE0E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14300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N=27 338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0.60313</cdr:x>
      <cdr:y>0.91061</cdr:y>
    </cdr:from>
    <cdr:to>
      <cdr:x>1</cdr:x>
      <cdr:y>0.98227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DDD0610-C236-4406-A440-F5E7E0CBE0E2}"/>
            </a:ext>
          </a:extLst>
        </cdr:cNvPr>
        <cdr:cNvSpPr txBox="1"/>
      </cdr:nvSpPr>
      <cdr:spPr>
        <a:xfrm xmlns:a="http://schemas.openxmlformats.org/drawingml/2006/main">
          <a:off x="1737000" y="2622549"/>
          <a:ext cx="114300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nb-NO" sz="1100"/>
            <a:t>N=5 218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.sharepoint.com/sites/Indikatorrapporten-Redaksjonskomiteen/Shared%20Documents/Redaksjonskomiteen/2024/Bidrag%20-%20LEVENDE/Kap%203%20-%20originaler/Leveranse%20tabellsett%203_3_Utdanning_ny.xlsx" TargetMode="External"/><Relationship Id="rId1" Type="http://schemas.openxmlformats.org/officeDocument/2006/relationships/externalLinkPath" Target="/sites/Indikatorrapporten-Redaksjonskomiteen/Shared%20Documents/Redaksjonskomiteen/2024/Bidrag%20-%20LEVENDE/Kap%203%20-%20originaler/Leveranse%20tabellsett%203_3_Utdanning_n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Invr&#229;ddial\DATAFORVAL\Statistikk\Indikatorrapporten\2024\Tableau-grunnlag\Kapittel%203\Kap%203.3\Kap%203.3e%20Leveranse%20tabellsett%203_3_Utdanning_ny.xlsx" TargetMode="External"/><Relationship Id="rId1" Type="http://schemas.openxmlformats.org/officeDocument/2006/relationships/externalLinkPath" Target="file:///I:\Invr&#229;ddial\DATAFORVAL\Statistikk\Indikatorrapporten\2024\Tableau-grunnlag\Kapittel%203\Kap%203.3\Kap%203.3e%20Leveranse%20tabellsett%203_3_Utdanning_n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ganisasjon\A300\S360\Analyse%20og%20formidling\Indikatorrapporten_Forskningsr&#229;det_2024\Utkast\Internasjonal%20studentmobilitet_EAG\Tabellsett_utkast.xlsx" TargetMode="External"/><Relationship Id="rId1" Type="http://schemas.openxmlformats.org/officeDocument/2006/relationships/externalLinkPath" Target="file:///S:\Organisasjon\A300\S360\Analyse%20og%20formidling\Indikatorrapporten_Forskningsr&#229;det_2024\Utkast\Internasjonal%20studentmobilitet_EAG\Tabellsett_utkas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ganisasjon\A300\S360\Analyse%20og%20formidling\Indikatorrapporten_Forskningsr&#229;det_2024\Utkast\Utdanningsniv&#229;\Tabellsett_utkast_ny.xlsx" TargetMode="External"/><Relationship Id="rId1" Type="http://schemas.openxmlformats.org/officeDocument/2006/relationships/externalLinkPath" Target="file:///S:\Organisasjon\A300\S360\Analyse%20og%20formidling\Indikatorrapporten_Forskningsr&#229;det_2024\Utkast\Utdanningsniv&#229;\Tabellsett_utkast_ny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.sharepoint.com/sites/Indikatorrapporten-Redaksjonskomiteen/Shared%20Documents/Redaksjonskomiteen/2024/Tallgrunnlag/Kapittel%203/Figurunderlag%20doktorgrader_4.september.xlsx" TargetMode="External"/><Relationship Id="rId1" Type="http://schemas.openxmlformats.org/officeDocument/2006/relationships/externalLinkPath" Target="Figurunderlag%20doktorgrader_4.september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Invr&#229;ddial\DATAFORVAL\Statistikk\Indikatorrapporten\2024\Tableau-grunnlag\Kapittel%203\Kap.%203.4\Figurunderlag%20doktorgrader_4.september.xlsx" TargetMode="External"/><Relationship Id="rId1" Type="http://schemas.openxmlformats.org/officeDocument/2006/relationships/externalLinkPath" Target="file:///I:\Invr&#229;ddial\DATAFORVAL\Statistikk\Indikatorrapporten\2024\Tableau-grunnlag\Kapittel%203\Kap.%203.4\Figurunderlag%20doktorgrader_4.september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.sharepoint.com/sites/Indikatorrapporten-Redaksjonskomiteen/Shared%20Documents/Redaksjonskomiteen/2024/Bidrag%20-%20LEVENDE/Kap%203%20-%20originaler/Figurer_dyptykk_innleid_personale.xlsx" TargetMode="External"/><Relationship Id="rId1" Type="http://schemas.openxmlformats.org/officeDocument/2006/relationships/externalLinkPath" Target="/sites/Indikatorrapporten-Redaksjonskomiteen/Shared%20Documents/Redaksjonskomiteen/2024/Bidrag%20-%20LEVENDE/Kap%203%20-%20originaler/Figurer_dyptykk_innleid_person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 3.3h_hvilken"/>
      <sheetName val="Figur 3.3a"/>
      <sheetName val="Figur 3.3b"/>
      <sheetName val="Figur 3.3c"/>
      <sheetName val="Figur 3.3d"/>
      <sheetName val="Figur 3.3e"/>
      <sheetName val="Figur 3.3f"/>
      <sheetName val="Figur 3.3g"/>
      <sheetName val="Figur 3.3h"/>
      <sheetName val="Figur 3.3i"/>
      <sheetName val="Figur 3.3j"/>
      <sheetName val="Figur 3.3k"/>
      <sheetName val="Figur 3.3l"/>
      <sheetName val="Figur 3.3m"/>
      <sheetName val="Figur 3.3n"/>
      <sheetName val="Figur 3.3o"/>
      <sheetName val="Figur 3.3p"/>
      <sheetName val="Figur 3.3q"/>
      <sheetName val="Figur 3.3r"/>
      <sheetName val="Figur 3.3s"/>
      <sheetName val="Figur 3.3t"/>
      <sheetName val="Figur 3.3u"/>
      <sheetName val="Figur 3.3v"/>
    </sheetNames>
    <sheetDataSet>
      <sheetData sheetId="0"/>
      <sheetData sheetId="1">
        <row r="2">
          <cell r="B2" t="str">
            <v>Menn</v>
          </cell>
          <cell r="C2" t="str">
            <v>Kvinner</v>
          </cell>
          <cell r="D2" t="str">
            <v>Andel Kvinner</v>
          </cell>
        </row>
        <row r="3">
          <cell r="A3" t="str">
            <v>2014</v>
          </cell>
          <cell r="B3">
            <v>48897</v>
          </cell>
          <cell r="C3">
            <v>70104</v>
          </cell>
          <cell r="D3">
            <v>0.58910429324123326</v>
          </cell>
        </row>
        <row r="4">
          <cell r="A4" t="str">
            <v>2015</v>
          </cell>
          <cell r="B4">
            <v>52396</v>
          </cell>
          <cell r="C4">
            <v>74748</v>
          </cell>
          <cell r="D4">
            <v>0.58790033348014847</v>
          </cell>
        </row>
        <row r="5">
          <cell r="A5" t="str">
            <v>2016</v>
          </cell>
          <cell r="B5">
            <v>54471</v>
          </cell>
          <cell r="C5">
            <v>76653</v>
          </cell>
          <cell r="D5">
            <v>0.58458405783838197</v>
          </cell>
        </row>
        <row r="6">
          <cell r="A6" t="str">
            <v>2017</v>
          </cell>
          <cell r="B6">
            <v>55584</v>
          </cell>
          <cell r="C6">
            <v>78746</v>
          </cell>
          <cell r="D6">
            <v>0.58621305739596519</v>
          </cell>
        </row>
        <row r="7">
          <cell r="A7" t="str">
            <v>2018</v>
          </cell>
          <cell r="B7">
            <v>58252</v>
          </cell>
          <cell r="C7">
            <v>82449</v>
          </cell>
          <cell r="D7">
            <v>0.5859873064157326</v>
          </cell>
        </row>
        <row r="8">
          <cell r="A8" t="str">
            <v>2019</v>
          </cell>
          <cell r="B8">
            <v>56119</v>
          </cell>
          <cell r="C8">
            <v>81158</v>
          </cell>
          <cell r="D8">
            <v>0.5911988169904645</v>
          </cell>
        </row>
        <row r="9">
          <cell r="A9" t="str">
            <v>2020</v>
          </cell>
          <cell r="B9">
            <v>60829</v>
          </cell>
          <cell r="C9">
            <v>88712</v>
          </cell>
          <cell r="D9">
            <v>0.59322861288877293</v>
          </cell>
        </row>
        <row r="10">
          <cell r="A10" t="str">
            <v>2021</v>
          </cell>
          <cell r="B10">
            <v>61855</v>
          </cell>
          <cell r="C10">
            <v>90875</v>
          </cell>
          <cell r="D10">
            <v>0.59500425587638317</v>
          </cell>
        </row>
        <row r="11">
          <cell r="A11" t="str">
            <v>2022</v>
          </cell>
          <cell r="B11">
            <v>53676</v>
          </cell>
          <cell r="C11">
            <v>79916</v>
          </cell>
          <cell r="D11">
            <v>0.59820947362117494</v>
          </cell>
        </row>
        <row r="12">
          <cell r="A12" t="str">
            <v>2023</v>
          </cell>
          <cell r="B12">
            <v>53634</v>
          </cell>
          <cell r="C12">
            <v>81148</v>
          </cell>
          <cell r="D12">
            <v>0.60206852547076017</v>
          </cell>
        </row>
        <row r="13">
          <cell r="A13" t="str">
            <v>2024</v>
          </cell>
          <cell r="B13">
            <v>56326</v>
          </cell>
          <cell r="C13">
            <v>84631</v>
          </cell>
          <cell r="D13">
            <v>0.6004029597678725</v>
          </cell>
        </row>
      </sheetData>
      <sheetData sheetId="2"/>
      <sheetData sheetId="3">
        <row r="2">
          <cell r="B2" t="str">
            <v>SYKEPL</v>
          </cell>
          <cell r="C2" t="str">
            <v>ODONT</v>
          </cell>
          <cell r="D2" t="str">
            <v>FYSIO</v>
          </cell>
          <cell r="E2" t="str">
            <v>BARNEVER</v>
          </cell>
          <cell r="F2" t="str">
            <v>AUDIO</v>
          </cell>
          <cell r="G2" t="str">
            <v>VETERIN</v>
          </cell>
          <cell r="H2" t="str">
            <v>ERGO</v>
          </cell>
          <cell r="I2" t="str">
            <v>MEDISIN</v>
          </cell>
          <cell r="J2" t="str">
            <v>VERNEPL</v>
          </cell>
          <cell r="K2" t="str">
            <v>FARMASI</v>
          </cell>
          <cell r="L2" t="str">
            <v>ANNET</v>
          </cell>
          <cell r="M2" t="str">
            <v>ORTOPEDI</v>
          </cell>
          <cell r="N2" t="str">
            <v>SOSIONOM</v>
          </cell>
          <cell r="O2" t="str">
            <v>ERNÆRING</v>
          </cell>
          <cell r="P2" t="str">
            <v>RESEPTAR</v>
          </cell>
          <cell r="Q2" t="str">
            <v>RADIO</v>
          </cell>
          <cell r="R2" t="str">
            <v>BIOING</v>
          </cell>
          <cell r="S2" t="str">
            <v>Totalt</v>
          </cell>
        </row>
        <row r="3">
          <cell r="A3" t="str">
            <v>2014</v>
          </cell>
          <cell r="B3">
            <v>10808</v>
          </cell>
          <cell r="C3">
            <v>748</v>
          </cell>
          <cell r="D3">
            <v>2024</v>
          </cell>
          <cell r="E3">
            <v>2093</v>
          </cell>
          <cell r="F3">
            <v>66</v>
          </cell>
          <cell r="G3">
            <v>1004</v>
          </cell>
          <cell r="H3">
            <v>453</v>
          </cell>
          <cell r="I3">
            <v>2952</v>
          </cell>
          <cell r="J3">
            <v>2296</v>
          </cell>
          <cell r="K3">
            <v>211</v>
          </cell>
          <cell r="L3">
            <v>926</v>
          </cell>
          <cell r="M3">
            <v>0</v>
          </cell>
          <cell r="N3">
            <v>3205</v>
          </cell>
          <cell r="O3">
            <v>634</v>
          </cell>
          <cell r="P3">
            <v>299</v>
          </cell>
          <cell r="Q3">
            <v>566</v>
          </cell>
          <cell r="R3">
            <v>626</v>
          </cell>
          <cell r="S3">
            <v>28911</v>
          </cell>
        </row>
        <row r="4">
          <cell r="A4" t="str">
            <v>2015</v>
          </cell>
          <cell r="B4">
            <v>12687</v>
          </cell>
          <cell r="C4">
            <v>835</v>
          </cell>
          <cell r="D4">
            <v>2046</v>
          </cell>
          <cell r="E4">
            <v>2210</v>
          </cell>
          <cell r="F4">
            <v>78</v>
          </cell>
          <cell r="G4">
            <v>1051</v>
          </cell>
          <cell r="H4">
            <v>535</v>
          </cell>
          <cell r="I4">
            <v>2947</v>
          </cell>
          <cell r="J4">
            <v>2793</v>
          </cell>
          <cell r="K4">
            <v>297</v>
          </cell>
          <cell r="L4">
            <v>806</v>
          </cell>
          <cell r="M4">
            <v>65</v>
          </cell>
          <cell r="N4">
            <v>3429</v>
          </cell>
          <cell r="O4">
            <v>588</v>
          </cell>
          <cell r="P4">
            <v>334</v>
          </cell>
          <cell r="Q4">
            <v>717</v>
          </cell>
          <cell r="R4">
            <v>715</v>
          </cell>
          <cell r="S4">
            <v>32133</v>
          </cell>
        </row>
        <row r="5">
          <cell r="A5" t="str">
            <v>2016</v>
          </cell>
          <cell r="B5">
            <v>15152</v>
          </cell>
          <cell r="C5">
            <v>872</v>
          </cell>
          <cell r="D5">
            <v>2082</v>
          </cell>
          <cell r="E5">
            <v>2523</v>
          </cell>
          <cell r="F5">
            <v>72</v>
          </cell>
          <cell r="G5">
            <v>1101</v>
          </cell>
          <cell r="H5">
            <v>523</v>
          </cell>
          <cell r="I5">
            <v>3090</v>
          </cell>
          <cell r="J5">
            <v>3254</v>
          </cell>
          <cell r="K5">
            <v>277</v>
          </cell>
          <cell r="L5">
            <v>807</v>
          </cell>
          <cell r="M5">
            <v>0</v>
          </cell>
          <cell r="N5">
            <v>3987</v>
          </cell>
          <cell r="O5">
            <v>641</v>
          </cell>
          <cell r="P5">
            <v>376</v>
          </cell>
          <cell r="Q5">
            <v>780</v>
          </cell>
          <cell r="R5">
            <v>818</v>
          </cell>
          <cell r="S5">
            <v>36355</v>
          </cell>
        </row>
        <row r="6">
          <cell r="A6" t="str">
            <v>2017</v>
          </cell>
          <cell r="B6">
            <v>16015</v>
          </cell>
          <cell r="C6">
            <v>923</v>
          </cell>
          <cell r="D6">
            <v>2014</v>
          </cell>
          <cell r="E6">
            <v>2484</v>
          </cell>
          <cell r="F6">
            <v>89</v>
          </cell>
          <cell r="G6">
            <v>921</v>
          </cell>
          <cell r="H6">
            <v>593</v>
          </cell>
          <cell r="I6">
            <v>3263</v>
          </cell>
          <cell r="J6">
            <v>3710</v>
          </cell>
          <cell r="K6">
            <v>288</v>
          </cell>
          <cell r="L6">
            <v>871</v>
          </cell>
          <cell r="M6">
            <v>58</v>
          </cell>
          <cell r="N6">
            <v>4175</v>
          </cell>
          <cell r="O6">
            <v>546</v>
          </cell>
          <cell r="P6">
            <v>449</v>
          </cell>
          <cell r="Q6">
            <v>744</v>
          </cell>
          <cell r="R6">
            <v>865</v>
          </cell>
          <cell r="S6">
            <v>38008</v>
          </cell>
        </row>
        <row r="7">
          <cell r="A7" t="str">
            <v>2018</v>
          </cell>
          <cell r="B7">
            <v>16032</v>
          </cell>
          <cell r="C7">
            <v>1000</v>
          </cell>
          <cell r="D7">
            <v>2144</v>
          </cell>
          <cell r="E7">
            <v>2699</v>
          </cell>
          <cell r="F7">
            <v>84</v>
          </cell>
          <cell r="G7">
            <v>1134</v>
          </cell>
          <cell r="H7">
            <v>660</v>
          </cell>
          <cell r="I7">
            <v>3501</v>
          </cell>
          <cell r="J7">
            <v>3824</v>
          </cell>
          <cell r="K7">
            <v>257</v>
          </cell>
          <cell r="L7">
            <v>1404</v>
          </cell>
          <cell r="M7">
            <v>51</v>
          </cell>
          <cell r="N7">
            <v>4045</v>
          </cell>
          <cell r="O7">
            <v>491</v>
          </cell>
          <cell r="P7">
            <v>363</v>
          </cell>
          <cell r="Q7">
            <v>770</v>
          </cell>
          <cell r="R7">
            <v>882</v>
          </cell>
          <cell r="S7">
            <v>39341</v>
          </cell>
        </row>
        <row r="8">
          <cell r="A8" t="str">
            <v>2019</v>
          </cell>
          <cell r="B8">
            <v>12864</v>
          </cell>
          <cell r="C8">
            <v>994</v>
          </cell>
          <cell r="D8">
            <v>2195</v>
          </cell>
          <cell r="E8">
            <v>2679</v>
          </cell>
          <cell r="F8">
            <v>75</v>
          </cell>
          <cell r="G8">
            <v>990</v>
          </cell>
          <cell r="H8">
            <v>592</v>
          </cell>
          <cell r="I8">
            <v>3433</v>
          </cell>
          <cell r="J8">
            <v>4324</v>
          </cell>
          <cell r="K8">
            <v>234</v>
          </cell>
          <cell r="L8">
            <v>2190</v>
          </cell>
          <cell r="M8">
            <v>29</v>
          </cell>
          <cell r="N8">
            <v>4044</v>
          </cell>
          <cell r="O8">
            <v>328</v>
          </cell>
          <cell r="P8">
            <v>383</v>
          </cell>
          <cell r="Q8">
            <v>870</v>
          </cell>
          <cell r="R8">
            <v>891</v>
          </cell>
          <cell r="S8">
            <v>37115</v>
          </cell>
        </row>
        <row r="9">
          <cell r="A9" t="str">
            <v>2020</v>
          </cell>
          <cell r="B9">
            <v>13563</v>
          </cell>
          <cell r="C9">
            <v>959</v>
          </cell>
          <cell r="D9">
            <v>2236</v>
          </cell>
          <cell r="E9">
            <v>2746</v>
          </cell>
          <cell r="F9">
            <v>62</v>
          </cell>
          <cell r="G9">
            <v>1028</v>
          </cell>
          <cell r="H9">
            <v>689</v>
          </cell>
          <cell r="I9">
            <v>4024</v>
          </cell>
          <cell r="J9">
            <v>4019</v>
          </cell>
          <cell r="K9">
            <v>203</v>
          </cell>
          <cell r="L9">
            <v>2397</v>
          </cell>
          <cell r="M9">
            <v>59</v>
          </cell>
          <cell r="N9">
            <v>4397</v>
          </cell>
          <cell r="O9">
            <v>375</v>
          </cell>
          <cell r="P9">
            <v>360</v>
          </cell>
          <cell r="Q9">
            <v>819</v>
          </cell>
          <cell r="R9">
            <v>988</v>
          </cell>
          <cell r="S9">
            <v>38924</v>
          </cell>
        </row>
        <row r="10">
          <cell r="A10" t="str">
            <v>2021</v>
          </cell>
          <cell r="B10">
            <v>13209</v>
          </cell>
          <cell r="C10">
            <v>1060</v>
          </cell>
          <cell r="D10">
            <v>2187</v>
          </cell>
          <cell r="E10">
            <v>2398</v>
          </cell>
          <cell r="F10">
            <v>80</v>
          </cell>
          <cell r="G10">
            <v>992</v>
          </cell>
          <cell r="H10">
            <v>588</v>
          </cell>
          <cell r="I10">
            <v>3857</v>
          </cell>
          <cell r="J10">
            <v>4895</v>
          </cell>
          <cell r="K10">
            <v>294</v>
          </cell>
          <cell r="L10">
            <v>2321</v>
          </cell>
          <cell r="M10">
            <v>48</v>
          </cell>
          <cell r="N10">
            <v>4369</v>
          </cell>
          <cell r="O10">
            <v>353</v>
          </cell>
          <cell r="P10">
            <v>381</v>
          </cell>
          <cell r="Q10">
            <v>915</v>
          </cell>
          <cell r="R10">
            <v>1051</v>
          </cell>
          <cell r="S10">
            <v>38998</v>
          </cell>
        </row>
        <row r="11">
          <cell r="A11" t="str">
            <v>2022</v>
          </cell>
          <cell r="B11">
            <v>10223</v>
          </cell>
          <cell r="C11">
            <v>1056</v>
          </cell>
          <cell r="D11">
            <v>1935</v>
          </cell>
          <cell r="E11">
            <v>1956</v>
          </cell>
          <cell r="F11">
            <v>72</v>
          </cell>
          <cell r="G11">
            <v>839</v>
          </cell>
          <cell r="H11">
            <v>530</v>
          </cell>
          <cell r="I11">
            <v>3837</v>
          </cell>
          <cell r="J11">
            <v>3945</v>
          </cell>
          <cell r="K11">
            <v>231</v>
          </cell>
          <cell r="L11">
            <v>1552</v>
          </cell>
          <cell r="M11">
            <v>46</v>
          </cell>
          <cell r="N11">
            <v>3484</v>
          </cell>
          <cell r="O11">
            <v>685</v>
          </cell>
          <cell r="P11">
            <v>339</v>
          </cell>
          <cell r="Q11">
            <v>712</v>
          </cell>
          <cell r="R11">
            <v>887</v>
          </cell>
          <cell r="S11">
            <v>32329</v>
          </cell>
        </row>
        <row r="12">
          <cell r="A12" t="str">
            <v>2023</v>
          </cell>
          <cell r="B12">
            <v>8977</v>
          </cell>
          <cell r="C12">
            <v>972</v>
          </cell>
          <cell r="D12">
            <v>2087</v>
          </cell>
          <cell r="E12">
            <v>1703</v>
          </cell>
          <cell r="F12">
            <v>53</v>
          </cell>
          <cell r="G12">
            <v>794</v>
          </cell>
          <cell r="H12">
            <v>505</v>
          </cell>
          <cell r="I12">
            <v>3398</v>
          </cell>
          <cell r="J12">
            <v>3322</v>
          </cell>
          <cell r="K12">
            <v>258</v>
          </cell>
          <cell r="L12">
            <v>1612</v>
          </cell>
          <cell r="M12">
            <v>46</v>
          </cell>
          <cell r="N12">
            <v>3431</v>
          </cell>
          <cell r="O12">
            <v>742</v>
          </cell>
          <cell r="P12">
            <v>327</v>
          </cell>
          <cell r="Q12">
            <v>856</v>
          </cell>
          <cell r="R12">
            <v>873</v>
          </cell>
          <cell r="S12">
            <v>29956</v>
          </cell>
        </row>
        <row r="13">
          <cell r="A13" t="str">
            <v>2024</v>
          </cell>
          <cell r="B13">
            <v>10005</v>
          </cell>
          <cell r="C13">
            <v>984</v>
          </cell>
          <cell r="D13">
            <v>2387</v>
          </cell>
          <cell r="E13">
            <v>1809</v>
          </cell>
          <cell r="F13">
            <v>102</v>
          </cell>
          <cell r="G13">
            <v>713</v>
          </cell>
          <cell r="H13">
            <v>535</v>
          </cell>
          <cell r="I13">
            <v>3658</v>
          </cell>
          <cell r="J13">
            <v>3335</v>
          </cell>
          <cell r="K13">
            <v>212</v>
          </cell>
          <cell r="L13">
            <v>1698</v>
          </cell>
          <cell r="M13">
            <v>40</v>
          </cell>
          <cell r="N13">
            <v>3503</v>
          </cell>
          <cell r="O13">
            <v>778</v>
          </cell>
          <cell r="P13">
            <v>279</v>
          </cell>
          <cell r="Q13">
            <v>865</v>
          </cell>
          <cell r="R13">
            <v>952</v>
          </cell>
          <cell r="S13">
            <v>31855</v>
          </cell>
        </row>
      </sheetData>
      <sheetData sheetId="4">
        <row r="2">
          <cell r="B2" t="str">
            <v>Menn</v>
          </cell>
          <cell r="C2" t="str">
            <v>Kvinner</v>
          </cell>
          <cell r="D2" t="str">
            <v>Andel kvinner</v>
          </cell>
        </row>
        <row r="3">
          <cell r="A3" t="str">
            <v>2014</v>
          </cell>
          <cell r="B3">
            <v>6152</v>
          </cell>
          <cell r="C3">
            <v>22759</v>
          </cell>
          <cell r="D3">
            <v>0.78720902078793542</v>
          </cell>
        </row>
        <row r="4">
          <cell r="A4" t="str">
            <v>2015</v>
          </cell>
          <cell r="B4">
            <v>6989</v>
          </cell>
          <cell r="C4">
            <v>25144</v>
          </cell>
          <cell r="D4">
            <v>0.78249774375252856</v>
          </cell>
        </row>
        <row r="5">
          <cell r="A5" t="str">
            <v>2016</v>
          </cell>
          <cell r="B5">
            <v>8317</v>
          </cell>
          <cell r="C5">
            <v>28038</v>
          </cell>
          <cell r="D5">
            <v>0.77122816668958882</v>
          </cell>
        </row>
        <row r="6">
          <cell r="A6" t="str">
            <v>2017</v>
          </cell>
          <cell r="B6">
            <v>8805</v>
          </cell>
          <cell r="C6">
            <v>29203</v>
          </cell>
          <cell r="D6">
            <v>0.76833824458008837</v>
          </cell>
        </row>
        <row r="7">
          <cell r="A7" t="str">
            <v>2018</v>
          </cell>
          <cell r="B7">
            <v>9445</v>
          </cell>
          <cell r="C7">
            <v>29896</v>
          </cell>
          <cell r="D7">
            <v>0.75991967667319082</v>
          </cell>
        </row>
        <row r="8">
          <cell r="A8" t="str">
            <v>2019</v>
          </cell>
          <cell r="B8">
            <v>8833</v>
          </cell>
          <cell r="C8">
            <v>28282</v>
          </cell>
          <cell r="D8">
            <v>0.762009969015223</v>
          </cell>
        </row>
        <row r="9">
          <cell r="A9" t="str">
            <v>2020</v>
          </cell>
          <cell r="B9">
            <v>9120</v>
          </cell>
          <cell r="C9">
            <v>29804</v>
          </cell>
          <cell r="D9">
            <v>0.76569725619155282</v>
          </cell>
        </row>
        <row r="10">
          <cell r="A10" t="str">
            <v>2021</v>
          </cell>
          <cell r="B10">
            <v>9052</v>
          </cell>
          <cell r="C10">
            <v>29946</v>
          </cell>
          <cell r="D10">
            <v>0.7678855325914149</v>
          </cell>
        </row>
        <row r="11">
          <cell r="A11" t="str">
            <v>2022</v>
          </cell>
          <cell r="B11">
            <v>7204</v>
          </cell>
          <cell r="C11">
            <v>25125</v>
          </cell>
          <cell r="D11">
            <v>0.77716601193974455</v>
          </cell>
        </row>
        <row r="12">
          <cell r="A12" t="str">
            <v>2023</v>
          </cell>
          <cell r="B12">
            <v>6622</v>
          </cell>
          <cell r="C12">
            <v>23334</v>
          </cell>
          <cell r="D12">
            <v>0.77894244892509013</v>
          </cell>
        </row>
        <row r="13">
          <cell r="A13" t="str">
            <v>2024</v>
          </cell>
          <cell r="B13">
            <v>7222</v>
          </cell>
          <cell r="C13">
            <v>24633</v>
          </cell>
          <cell r="D13">
            <v>0.77328519855595668</v>
          </cell>
        </row>
      </sheetData>
      <sheetData sheetId="5">
        <row r="2">
          <cell r="B2" t="str">
            <v>SIVING</v>
          </cell>
          <cell r="C2" t="str">
            <v>ANNET</v>
          </cell>
          <cell r="D2" t="str">
            <v>INGENIØR</v>
          </cell>
          <cell r="E2" t="str">
            <v>ARKITEKT</v>
          </cell>
          <cell r="F2" t="str">
            <v>MARITIM</v>
          </cell>
        </row>
        <row r="3">
          <cell r="A3" t="str">
            <v>2014</v>
          </cell>
          <cell r="B3">
            <v>5148</v>
          </cell>
          <cell r="C3">
            <v>1246</v>
          </cell>
          <cell r="D3">
            <v>5902</v>
          </cell>
          <cell r="E3">
            <v>1034</v>
          </cell>
          <cell r="F3">
            <v>490</v>
          </cell>
        </row>
        <row r="4">
          <cell r="A4" t="str">
            <v>2015</v>
          </cell>
          <cell r="B4">
            <v>5153</v>
          </cell>
          <cell r="C4">
            <v>1258</v>
          </cell>
          <cell r="D4">
            <v>5694</v>
          </cell>
          <cell r="E4">
            <v>1095</v>
          </cell>
          <cell r="F4">
            <v>461</v>
          </cell>
        </row>
        <row r="5">
          <cell r="A5" t="str">
            <v>2016</v>
          </cell>
          <cell r="B5">
            <v>4702</v>
          </cell>
          <cell r="C5">
            <v>1346</v>
          </cell>
          <cell r="D5">
            <v>5529</v>
          </cell>
          <cell r="E5">
            <v>1046</v>
          </cell>
          <cell r="F5">
            <v>486</v>
          </cell>
        </row>
        <row r="6">
          <cell r="A6" t="str">
            <v>2017</v>
          </cell>
          <cell r="B6">
            <v>4777</v>
          </cell>
          <cell r="C6">
            <v>1462</v>
          </cell>
          <cell r="D6">
            <v>5097</v>
          </cell>
          <cell r="E6">
            <v>1148</v>
          </cell>
          <cell r="F6">
            <v>453</v>
          </cell>
        </row>
        <row r="7">
          <cell r="A7" t="str">
            <v>2018</v>
          </cell>
          <cell r="B7">
            <v>5135</v>
          </cell>
          <cell r="C7">
            <v>1748</v>
          </cell>
          <cell r="D7">
            <v>5232</v>
          </cell>
          <cell r="E7">
            <v>1096</v>
          </cell>
          <cell r="F7">
            <v>492</v>
          </cell>
        </row>
        <row r="8">
          <cell r="A8" t="str">
            <v>2019</v>
          </cell>
          <cell r="B8">
            <v>5229</v>
          </cell>
          <cell r="C8">
            <v>1373</v>
          </cell>
          <cell r="D8">
            <v>5084</v>
          </cell>
          <cell r="E8">
            <v>1129</v>
          </cell>
          <cell r="F8">
            <v>651</v>
          </cell>
        </row>
        <row r="9">
          <cell r="A9" t="str">
            <v>2020</v>
          </cell>
          <cell r="B9">
            <v>5442</v>
          </cell>
          <cell r="C9">
            <v>1419</v>
          </cell>
          <cell r="D9">
            <v>5418</v>
          </cell>
          <cell r="E9">
            <v>1241</v>
          </cell>
          <cell r="F9">
            <v>682</v>
          </cell>
        </row>
        <row r="10">
          <cell r="A10" t="str">
            <v>2021</v>
          </cell>
          <cell r="B10">
            <v>5621</v>
          </cell>
          <cell r="C10">
            <v>1462</v>
          </cell>
          <cell r="D10">
            <v>5494</v>
          </cell>
          <cell r="E10">
            <v>1389</v>
          </cell>
          <cell r="F10">
            <v>907</v>
          </cell>
        </row>
        <row r="11">
          <cell r="A11" t="str">
            <v>2022</v>
          </cell>
          <cell r="B11">
            <v>5128</v>
          </cell>
          <cell r="C11">
            <v>1482</v>
          </cell>
          <cell r="D11">
            <v>5302</v>
          </cell>
          <cell r="E11">
            <v>1371</v>
          </cell>
          <cell r="F11">
            <v>869</v>
          </cell>
        </row>
        <row r="12">
          <cell r="A12" t="str">
            <v>2023</v>
          </cell>
          <cell r="B12">
            <v>5699</v>
          </cell>
          <cell r="C12">
            <v>1421</v>
          </cell>
          <cell r="D12">
            <v>5141</v>
          </cell>
          <cell r="E12">
            <v>1388</v>
          </cell>
          <cell r="F12">
            <v>1023</v>
          </cell>
        </row>
        <row r="13">
          <cell r="A13" t="str">
            <v>2024</v>
          </cell>
          <cell r="B13">
            <v>5715</v>
          </cell>
          <cell r="C13">
            <v>1405</v>
          </cell>
          <cell r="D13">
            <v>5811</v>
          </cell>
          <cell r="E13">
            <v>1083</v>
          </cell>
          <cell r="F13">
            <v>982</v>
          </cell>
        </row>
      </sheetData>
      <sheetData sheetId="6">
        <row r="2">
          <cell r="B2" t="str">
            <v>Menn</v>
          </cell>
          <cell r="C2" t="str">
            <v>Kvinner</v>
          </cell>
          <cell r="D2" t="str">
            <v>Andel Kvinner</v>
          </cell>
        </row>
        <row r="3">
          <cell r="A3">
            <v>2000</v>
          </cell>
          <cell r="B3">
            <v>78410</v>
          </cell>
          <cell r="C3">
            <v>113044</v>
          </cell>
          <cell r="D3">
            <v>0.59044992530842921</v>
          </cell>
        </row>
        <row r="4">
          <cell r="A4">
            <v>2001</v>
          </cell>
          <cell r="B4">
            <v>79740</v>
          </cell>
          <cell r="C4">
            <v>117874</v>
          </cell>
          <cell r="D4">
            <v>0.59648607892153394</v>
          </cell>
        </row>
        <row r="5">
          <cell r="A5" t="str">
            <v>2002¹</v>
          </cell>
          <cell r="B5">
            <v>83328</v>
          </cell>
          <cell r="C5">
            <v>125365</v>
          </cell>
          <cell r="D5">
            <v>0.60071492575218144</v>
          </cell>
        </row>
        <row r="6">
          <cell r="A6">
            <v>2003</v>
          </cell>
          <cell r="B6">
            <v>84097</v>
          </cell>
          <cell r="C6">
            <v>125673</v>
          </cell>
          <cell r="D6">
            <v>0.59909901320493875</v>
          </cell>
        </row>
        <row r="7">
          <cell r="A7">
            <v>2004</v>
          </cell>
          <cell r="B7">
            <v>85143</v>
          </cell>
          <cell r="C7">
            <v>125858</v>
          </cell>
          <cell r="D7">
            <v>0.59648058540006921</v>
          </cell>
        </row>
        <row r="8">
          <cell r="A8">
            <v>2005</v>
          </cell>
          <cell r="B8">
            <v>84966</v>
          </cell>
          <cell r="C8">
            <v>126298</v>
          </cell>
          <cell r="D8">
            <v>0.59782073614056341</v>
          </cell>
        </row>
        <row r="9">
          <cell r="A9">
            <v>2006</v>
          </cell>
          <cell r="B9">
            <v>83805</v>
          </cell>
          <cell r="C9">
            <v>127424</v>
          </cell>
          <cell r="D9">
            <v>0.60325050064148389</v>
          </cell>
        </row>
        <row r="10">
          <cell r="A10">
            <v>2007</v>
          </cell>
          <cell r="B10">
            <v>81428</v>
          </cell>
          <cell r="C10">
            <v>126568</v>
          </cell>
          <cell r="D10">
            <v>0.60851170214811823</v>
          </cell>
        </row>
        <row r="11">
          <cell r="A11">
            <v>2008</v>
          </cell>
          <cell r="B11">
            <v>83215</v>
          </cell>
          <cell r="C11">
            <v>130776</v>
          </cell>
          <cell r="D11">
            <v>0.61112850540443286</v>
          </cell>
        </row>
        <row r="12">
          <cell r="A12">
            <v>2009</v>
          </cell>
          <cell r="B12">
            <v>87623</v>
          </cell>
          <cell r="C12">
            <v>135297</v>
          </cell>
          <cell r="D12">
            <v>0.60693073748429927</v>
          </cell>
        </row>
        <row r="13">
          <cell r="A13">
            <v>2010</v>
          </cell>
          <cell r="B13">
            <v>90609</v>
          </cell>
          <cell r="C13">
            <v>137138</v>
          </cell>
          <cell r="D13">
            <v>0.60215063206101505</v>
          </cell>
        </row>
        <row r="14">
          <cell r="A14">
            <v>2011</v>
          </cell>
          <cell r="B14">
            <v>94376</v>
          </cell>
          <cell r="C14">
            <v>141464</v>
          </cell>
          <cell r="D14">
            <v>0.59983039348710987</v>
          </cell>
        </row>
        <row r="15">
          <cell r="A15">
            <v>2012</v>
          </cell>
          <cell r="B15">
            <v>98449</v>
          </cell>
          <cell r="C15">
            <v>147123</v>
          </cell>
          <cell r="D15">
            <v>0.59910331796784655</v>
          </cell>
        </row>
        <row r="16">
          <cell r="A16">
            <v>2013</v>
          </cell>
          <cell r="B16">
            <v>103612</v>
          </cell>
          <cell r="C16">
            <v>149705</v>
          </cell>
          <cell r="D16">
            <v>0.59097889206014598</v>
          </cell>
        </row>
        <row r="17">
          <cell r="A17">
            <v>2014</v>
          </cell>
          <cell r="B17">
            <v>103485</v>
          </cell>
          <cell r="C17">
            <v>152103</v>
          </cell>
          <cell r="D17">
            <v>0.5951100990656838</v>
          </cell>
        </row>
        <row r="18">
          <cell r="A18">
            <v>2015</v>
          </cell>
          <cell r="B18">
            <v>107690</v>
          </cell>
          <cell r="C18">
            <v>158738</v>
          </cell>
          <cell r="D18">
            <v>0.59580074166378905</v>
          </cell>
        </row>
        <row r="19">
          <cell r="A19">
            <v>2016</v>
          </cell>
          <cell r="B19">
            <v>110573</v>
          </cell>
          <cell r="C19">
            <v>162654</v>
          </cell>
          <cell r="D19">
            <v>0.59530719877610927</v>
          </cell>
        </row>
        <row r="20">
          <cell r="A20">
            <v>2017</v>
          </cell>
          <cell r="B20">
            <v>113038</v>
          </cell>
          <cell r="C20">
            <v>164599</v>
          </cell>
          <cell r="D20">
            <v>0.59285685985657532</v>
          </cell>
        </row>
        <row r="21">
          <cell r="A21">
            <v>2018</v>
          </cell>
          <cell r="B21">
            <v>113046</v>
          </cell>
          <cell r="C21">
            <v>165288</v>
          </cell>
          <cell r="D21">
            <v>0.59384767940675587</v>
          </cell>
        </row>
        <row r="22">
          <cell r="A22">
            <v>2019</v>
          </cell>
          <cell r="B22">
            <v>113663</v>
          </cell>
          <cell r="C22">
            <v>168039</v>
          </cell>
          <cell r="D22">
            <v>0.59651333678852125</v>
          </cell>
        </row>
        <row r="23">
          <cell r="A23">
            <v>2020</v>
          </cell>
          <cell r="B23">
            <v>117248</v>
          </cell>
          <cell r="C23">
            <v>175586</v>
          </cell>
          <cell r="D23">
            <v>0.59960933498159363</v>
          </cell>
        </row>
        <row r="24">
          <cell r="A24">
            <v>2021</v>
          </cell>
          <cell r="B24">
            <v>121750</v>
          </cell>
          <cell r="C24">
            <v>183135</v>
          </cell>
          <cell r="D24">
            <v>0.60066910474441182</v>
          </cell>
        </row>
        <row r="25">
          <cell r="A25">
            <v>2022</v>
          </cell>
          <cell r="B25">
            <v>118782</v>
          </cell>
          <cell r="C25">
            <v>178993</v>
          </cell>
          <cell r="D25">
            <v>0.60110150281252628</v>
          </cell>
        </row>
        <row r="26">
          <cell r="A26">
            <v>2023</v>
          </cell>
          <cell r="B26">
            <v>117897</v>
          </cell>
          <cell r="C26">
            <v>181165</v>
          </cell>
          <cell r="D26">
            <v>0.60577739732898195</v>
          </cell>
        </row>
      </sheetData>
      <sheetData sheetId="7">
        <row r="2">
          <cell r="C2" t="str">
            <v>Lavere nivå</v>
          </cell>
          <cell r="D2" t="str">
            <v>Høyere nivå</v>
          </cell>
          <cell r="E2" t="str">
            <v>Andel høyere nivå (%)</v>
          </cell>
        </row>
        <row r="3">
          <cell r="A3" t="str">
            <v>Begge kjønn</v>
          </cell>
          <cell r="B3" t="str">
            <v>2014</v>
          </cell>
          <cell r="C3">
            <v>192747</v>
          </cell>
          <cell r="D3">
            <v>62841</v>
          </cell>
          <cell r="E3">
            <v>0.24586835062678999</v>
          </cell>
        </row>
        <row r="4">
          <cell r="B4" t="str">
            <v>2015</v>
          </cell>
          <cell r="C4">
            <v>201424</v>
          </cell>
          <cell r="D4">
            <v>65004</v>
          </cell>
          <cell r="E4">
            <v>0.24398336511177504</v>
          </cell>
        </row>
        <row r="5">
          <cell r="B5" t="str">
            <v>2016</v>
          </cell>
          <cell r="C5">
            <v>206033</v>
          </cell>
          <cell r="D5">
            <v>67194</v>
          </cell>
          <cell r="E5">
            <v>0.24592737906575851</v>
          </cell>
        </row>
        <row r="6">
          <cell r="B6" t="str">
            <v>2017</v>
          </cell>
          <cell r="C6">
            <v>205238</v>
          </cell>
          <cell r="D6">
            <v>72399</v>
          </cell>
          <cell r="E6">
            <v>0.26076855750494349</v>
          </cell>
        </row>
        <row r="7">
          <cell r="B7" t="str">
            <v>2018</v>
          </cell>
          <cell r="C7">
            <v>201570</v>
          </cell>
          <cell r="D7">
            <v>76764</v>
          </cell>
          <cell r="E7">
            <v>0.27579814180085799</v>
          </cell>
        </row>
        <row r="8">
          <cell r="B8" t="str">
            <v>2019</v>
          </cell>
          <cell r="C8">
            <v>199134</v>
          </cell>
          <cell r="D8">
            <v>82568</v>
          </cell>
          <cell r="E8">
            <v>0.29310406031906056</v>
          </cell>
        </row>
        <row r="9">
          <cell r="B9" t="str">
            <v>2020</v>
          </cell>
          <cell r="C9">
            <v>199554</v>
          </cell>
          <cell r="D9">
            <v>93280</v>
          </cell>
          <cell r="E9">
            <v>0.3185422457774712</v>
          </cell>
        </row>
        <row r="10">
          <cell r="B10" t="str">
            <v>2021</v>
          </cell>
          <cell r="C10">
            <v>204835</v>
          </cell>
          <cell r="D10">
            <v>100050</v>
          </cell>
          <cell r="E10">
            <v>0.3281565180313889</v>
          </cell>
        </row>
        <row r="11">
          <cell r="B11" t="str">
            <v>2022</v>
          </cell>
          <cell r="C11">
            <v>197981</v>
          </cell>
          <cell r="D11">
            <v>99794</v>
          </cell>
          <cell r="E11">
            <v>0.33513223071110737</v>
          </cell>
        </row>
        <row r="12">
          <cell r="B12" t="str">
            <v>2023</v>
          </cell>
          <cell r="C12">
            <v>198559</v>
          </cell>
          <cell r="D12">
            <v>100503</v>
          </cell>
          <cell r="E12">
            <v>0.33606074994482749</v>
          </cell>
        </row>
      </sheetData>
      <sheetData sheetId="8">
        <row r="2">
          <cell r="C2" t="str">
            <v>2018</v>
          </cell>
          <cell r="D2" t="str">
            <v>2019</v>
          </cell>
          <cell r="E2" t="str">
            <v>2020</v>
          </cell>
          <cell r="F2" t="str">
            <v>2021</v>
          </cell>
          <cell r="G2" t="str">
            <v>2022</v>
          </cell>
          <cell r="H2">
            <v>2023</v>
          </cell>
        </row>
        <row r="3">
          <cell r="B3" t="str">
            <v>Høgskolen i Innlandet</v>
          </cell>
          <cell r="C3">
            <v>13642</v>
          </cell>
          <cell r="D3">
            <v>14259</v>
          </cell>
          <cell r="E3">
            <v>15513</v>
          </cell>
          <cell r="F3">
            <v>15528</v>
          </cell>
          <cell r="G3">
            <v>14625</v>
          </cell>
          <cell r="H3">
            <v>14486</v>
          </cell>
        </row>
        <row r="4">
          <cell r="B4" t="str">
            <v>Høyskolen Kristiania</v>
          </cell>
          <cell r="C4">
            <v>8181</v>
          </cell>
          <cell r="D4">
            <v>9105</v>
          </cell>
          <cell r="E4">
            <v>12824</v>
          </cell>
          <cell r="F4">
            <v>15575</v>
          </cell>
          <cell r="G4">
            <v>15335</v>
          </cell>
          <cell r="H4">
            <v>14648</v>
          </cell>
        </row>
        <row r="5">
          <cell r="B5" t="str">
            <v>UiT - Norges arktiske universitet</v>
          </cell>
          <cell r="C5">
            <v>16540</v>
          </cell>
          <cell r="D5">
            <v>16424</v>
          </cell>
          <cell r="E5">
            <v>16799</v>
          </cell>
          <cell r="F5">
            <v>16991</v>
          </cell>
          <cell r="G5">
            <v>17252</v>
          </cell>
          <cell r="H5">
            <v>16193</v>
          </cell>
        </row>
        <row r="6">
          <cell r="B6" t="str">
            <v>Høgskulen på Vestlandet</v>
          </cell>
          <cell r="C6">
            <v>15836</v>
          </cell>
          <cell r="D6">
            <v>16134</v>
          </cell>
          <cell r="E6">
            <v>15738</v>
          </cell>
          <cell r="F6">
            <v>17124</v>
          </cell>
          <cell r="G6">
            <v>16511</v>
          </cell>
          <cell r="H6">
            <v>16126</v>
          </cell>
        </row>
        <row r="7">
          <cell r="B7" t="str">
            <v>Universitetet i Sørøst-Norge</v>
          </cell>
          <cell r="C7">
            <v>18105</v>
          </cell>
          <cell r="D7">
            <v>17890</v>
          </cell>
          <cell r="E7">
            <v>17810</v>
          </cell>
          <cell r="F7">
            <v>17966</v>
          </cell>
          <cell r="G7">
            <v>16926</v>
          </cell>
          <cell r="H7">
            <v>17106</v>
          </cell>
        </row>
        <row r="8">
          <cell r="B8" t="str">
            <v>Universitetet i Bergen</v>
          </cell>
          <cell r="C8">
            <v>17607</v>
          </cell>
          <cell r="D8">
            <v>17955</v>
          </cell>
          <cell r="E8">
            <v>18905</v>
          </cell>
          <cell r="F8">
            <v>20124</v>
          </cell>
          <cell r="G8">
            <v>19252</v>
          </cell>
          <cell r="H8">
            <v>19549</v>
          </cell>
        </row>
        <row r="9">
          <cell r="B9" t="str">
            <v>Handelshøyskolen BI</v>
          </cell>
          <cell r="C9">
            <v>19728</v>
          </cell>
          <cell r="D9">
            <v>19301</v>
          </cell>
          <cell r="E9">
            <v>21031</v>
          </cell>
          <cell r="F9">
            <v>21475</v>
          </cell>
          <cell r="G9">
            <v>20360</v>
          </cell>
          <cell r="H9">
            <v>20456</v>
          </cell>
        </row>
        <row r="10">
          <cell r="B10" t="str">
            <v>OsloMet - storbyuniversitetet</v>
          </cell>
          <cell r="C10">
            <v>20428</v>
          </cell>
          <cell r="D10">
            <v>20729</v>
          </cell>
          <cell r="E10">
            <v>21302</v>
          </cell>
          <cell r="F10">
            <v>21790</v>
          </cell>
          <cell r="G10">
            <v>21678</v>
          </cell>
          <cell r="H10">
            <v>22438</v>
          </cell>
        </row>
        <row r="11">
          <cell r="B11" t="str">
            <v>Universitetet i Oslo</v>
          </cell>
          <cell r="C11">
            <v>27354</v>
          </cell>
          <cell r="D11">
            <v>27177</v>
          </cell>
          <cell r="E11">
            <v>26543</v>
          </cell>
          <cell r="F11">
            <v>26059</v>
          </cell>
          <cell r="G11">
            <v>25727</v>
          </cell>
          <cell r="H11">
            <v>25792</v>
          </cell>
        </row>
        <row r="12">
          <cell r="B12" t="str">
            <v>Norges teknisk-naturvitenskapelige universitet</v>
          </cell>
          <cell r="C12">
            <v>40763</v>
          </cell>
          <cell r="D12">
            <v>41654</v>
          </cell>
          <cell r="E12">
            <v>41923</v>
          </cell>
          <cell r="F12">
            <v>43693</v>
          </cell>
          <cell r="G12">
            <v>42960</v>
          </cell>
          <cell r="H12">
            <v>43194</v>
          </cell>
        </row>
      </sheetData>
      <sheetData sheetId="9">
        <row r="13">
          <cell r="C13" t="str">
            <v>2000</v>
          </cell>
          <cell r="D13" t="str">
            <v>2001</v>
          </cell>
          <cell r="E13" t="str">
            <v>2002</v>
          </cell>
          <cell r="F13" t="str">
            <v>2003</v>
          </cell>
          <cell r="G13" t="str">
            <v>2004</v>
          </cell>
          <cell r="H13" t="str">
            <v>2005</v>
          </cell>
          <cell r="I13" t="str">
            <v>2006</v>
          </cell>
          <cell r="J13" t="str">
            <v>2007</v>
          </cell>
          <cell r="K13" t="str">
            <v>2008</v>
          </cell>
          <cell r="L13" t="str">
            <v>2009</v>
          </cell>
          <cell r="M13" t="str">
            <v>2010</v>
          </cell>
          <cell r="N13" t="str">
            <v>2011</v>
          </cell>
          <cell r="O13" t="str">
            <v>2012</v>
          </cell>
          <cell r="P13" t="str">
            <v>2013</v>
          </cell>
          <cell r="Q13" t="str">
            <v>2014</v>
          </cell>
          <cell r="R13" t="str">
            <v>2015</v>
          </cell>
          <cell r="S13" t="str">
            <v>2016</v>
          </cell>
          <cell r="T13" t="str">
            <v>2017</v>
          </cell>
          <cell r="U13" t="str">
            <v>2018</v>
          </cell>
          <cell r="V13" t="str">
            <v>2019</v>
          </cell>
          <cell r="W13" t="str">
            <v>2020</v>
          </cell>
          <cell r="X13" t="str">
            <v>2021</v>
          </cell>
          <cell r="Y13" t="str">
            <v>2022</v>
          </cell>
          <cell r="Z13" t="str">
            <v>2023</v>
          </cell>
        </row>
        <row r="14">
          <cell r="B14" t="str">
            <v>Allmenne fag</v>
          </cell>
          <cell r="C14">
            <v>1.0967624004042968E-3</v>
          </cell>
          <cell r="D14">
            <v>7.2577593223326439E-5</v>
          </cell>
          <cell r="E14">
            <v>6.7563358617682434E-4</v>
          </cell>
          <cell r="F14">
            <v>8.6284978786289749E-4</v>
          </cell>
          <cell r="G14">
            <v>6.3554201164923389E-3</v>
          </cell>
          <cell r="H14">
            <v>7.0054528930627085E-3</v>
          </cell>
          <cell r="I14">
            <v>7.7120092411553341E-3</v>
          </cell>
          <cell r="J14">
            <v>8.4700594920845279E-3</v>
          </cell>
          <cell r="K14">
            <v>8.0585293884201832E-3</v>
          </cell>
          <cell r="L14">
            <v>7.8503499013098874E-3</v>
          </cell>
          <cell r="M14">
            <v>7.6137117064110612E-3</v>
          </cell>
          <cell r="N14">
            <v>7.8485413839891448E-3</v>
          </cell>
          <cell r="O14">
            <v>7.7126056716563781E-3</v>
          </cell>
          <cell r="P14">
            <v>7.7531314518962408E-3</v>
          </cell>
          <cell r="Q14">
            <v>1.2481024148238572E-3</v>
          </cell>
          <cell r="R14">
            <v>1.3962496434308707E-3</v>
          </cell>
          <cell r="S14">
            <v>1.2004670109469415E-3</v>
          </cell>
          <cell r="T14">
            <v>1.0517330182936713E-3</v>
          </cell>
          <cell r="U14">
            <v>1.390415831339326E-3</v>
          </cell>
          <cell r="V14">
            <v>1.3169945545292543E-3</v>
          </cell>
          <cell r="W14">
            <v>2.3699433808915633E-3</v>
          </cell>
          <cell r="X14">
            <v>2.4041851845777915E-3</v>
          </cell>
          <cell r="Y14">
            <v>2.2030056250524725E-3</v>
          </cell>
          <cell r="Z14">
            <v>2.109930382328748E-3</v>
          </cell>
        </row>
        <row r="15">
          <cell r="B15" t="str">
            <v>Humanistiske og estetiske fag</v>
          </cell>
          <cell r="C15">
            <v>0.15561660627305082</v>
          </cell>
          <cell r="D15">
            <v>0.1516508810401406</v>
          </cell>
          <cell r="E15">
            <v>0.1506902483552395</v>
          </cell>
          <cell r="F15">
            <v>0.13465700529150976</v>
          </cell>
          <cell r="G15">
            <v>0.13693300031753405</v>
          </cell>
          <cell r="H15">
            <v>0.14164268403514085</v>
          </cell>
          <cell r="I15">
            <v>0.12986379711119211</v>
          </cell>
          <cell r="J15">
            <v>0.11943552143203545</v>
          </cell>
          <cell r="K15">
            <v>0.11881895388522899</v>
          </cell>
          <cell r="L15">
            <v>0.11934326215682756</v>
          </cell>
          <cell r="M15">
            <v>0.1156502610352716</v>
          </cell>
          <cell r="N15">
            <v>0.11641791044776119</v>
          </cell>
          <cell r="O15">
            <v>0.11120567491407815</v>
          </cell>
          <cell r="P15">
            <v>0.10385801189813554</v>
          </cell>
          <cell r="Q15">
            <v>0.10130366057874392</v>
          </cell>
          <cell r="R15">
            <v>9.9542840842554089E-2</v>
          </cell>
          <cell r="S15">
            <v>9.9470403730231638E-2</v>
          </cell>
          <cell r="T15">
            <v>9.9756156420073697E-2</v>
          </cell>
          <cell r="U15">
            <v>0.10102969813245956</v>
          </cell>
          <cell r="V15">
            <v>0.1011387920568544</v>
          </cell>
          <cell r="W15">
            <v>9.7560392577364652E-2</v>
          </cell>
          <cell r="X15">
            <v>9.474719976384538E-2</v>
          </cell>
          <cell r="Y15">
            <v>9.2190412223994628E-2</v>
          </cell>
          <cell r="Z15">
            <v>9.1165042700175877E-2</v>
          </cell>
        </row>
        <row r="16">
          <cell r="B16" t="str">
            <v>Lærerutdanninger og utdanninger i pedagogikk</v>
          </cell>
          <cell r="C16">
            <v>0.16495521553531683</v>
          </cell>
          <cell r="D16">
            <v>0.16191024225363795</v>
          </cell>
          <cell r="E16">
            <v>0.15384799681829289</v>
          </cell>
          <cell r="F16">
            <v>0.14720408065977023</v>
          </cell>
          <cell r="G16">
            <v>0.14776233287993895</v>
          </cell>
          <cell r="H16">
            <v>0.14310057558315661</v>
          </cell>
          <cell r="I16">
            <v>0.14209696585222673</v>
          </cell>
          <cell r="J16">
            <v>0.14729932825321829</v>
          </cell>
          <cell r="K16">
            <v>0.14153784380646456</v>
          </cell>
          <cell r="L16">
            <v>0.14331598779831328</v>
          </cell>
          <cell r="M16">
            <v>0.14639929395337808</v>
          </cell>
          <cell r="N16">
            <v>0.14326238127544097</v>
          </cell>
          <cell r="O16">
            <v>0.14547668300946362</v>
          </cell>
          <cell r="P16">
            <v>0.14235128317483628</v>
          </cell>
          <cell r="Q16">
            <v>0.14956492480085137</v>
          </cell>
          <cell r="R16">
            <v>0.15562928821295058</v>
          </cell>
          <cell r="S16">
            <v>0.16067592148652951</v>
          </cell>
          <cell r="T16">
            <v>0.16285293386688374</v>
          </cell>
          <cell r="U16">
            <v>0.17162473862338054</v>
          </cell>
          <cell r="V16">
            <v>0.17133708670864956</v>
          </cell>
          <cell r="W16">
            <v>0.16826939494730803</v>
          </cell>
          <cell r="X16">
            <v>0.16683995604900209</v>
          </cell>
          <cell r="Y16">
            <v>0.16</v>
          </cell>
          <cell r="Z16">
            <v>0.15331269101390346</v>
          </cell>
        </row>
        <row r="17">
          <cell r="B17" t="str">
            <v>Samfunnsfag og juridiske fag</v>
          </cell>
          <cell r="C17">
            <v>0.13174051891915139</v>
          </cell>
          <cell r="D17">
            <v>0.12655977024007631</v>
          </cell>
          <cell r="E17">
            <v>0.12847100765238892</v>
          </cell>
          <cell r="F17">
            <v>0.14576917576393192</v>
          </cell>
          <cell r="G17">
            <v>0.14500879142752879</v>
          </cell>
          <cell r="H17">
            <v>0.14984569069978795</v>
          </cell>
          <cell r="I17">
            <v>0.14440725468567289</v>
          </cell>
          <cell r="J17">
            <v>0.13658691174140389</v>
          </cell>
          <cell r="K17">
            <v>0.13756927487242218</v>
          </cell>
          <cell r="L17">
            <v>0.13781177103893774</v>
          </cell>
          <cell r="M17">
            <v>0.1367745788089415</v>
          </cell>
          <cell r="N17">
            <v>0.1327001356852103</v>
          </cell>
          <cell r="O17">
            <v>0.13113465704559152</v>
          </cell>
          <cell r="P17">
            <v>0.12869250780642436</v>
          </cell>
          <cell r="Q17">
            <v>0.12853107344632769</v>
          </cell>
          <cell r="R17">
            <v>0.12709625114477457</v>
          </cell>
          <cell r="S17">
            <v>0.12592825745625433</v>
          </cell>
          <cell r="T17">
            <v>0.12623317497307635</v>
          </cell>
          <cell r="U17">
            <v>0.12738292842412355</v>
          </cell>
          <cell r="V17">
            <v>0.12945240005395772</v>
          </cell>
          <cell r="W17">
            <v>0.12970829889971794</v>
          </cell>
          <cell r="X17">
            <v>0.12717582039129507</v>
          </cell>
          <cell r="Y17">
            <v>0.12872135001259341</v>
          </cell>
          <cell r="Z17">
            <v>0.12823762296781269</v>
          </cell>
        </row>
        <row r="18">
          <cell r="B18" t="str">
            <v>Økonomiske og administrative fag</v>
          </cell>
          <cell r="C18">
            <v>0.14292319437425405</v>
          </cell>
          <cell r="D18">
            <v>0.15956183870148319</v>
          </cell>
          <cell r="E18">
            <v>0.18375316852985007</v>
          </cell>
          <cell r="F18">
            <v>0.17961100252657672</v>
          </cell>
          <cell r="G18">
            <v>0.17371007720342557</v>
          </cell>
          <cell r="H18">
            <v>0.17168566343532263</v>
          </cell>
          <cell r="I18">
            <v>0.17625420751885396</v>
          </cell>
          <cell r="J18">
            <v>0.17928772753681643</v>
          </cell>
          <cell r="K18">
            <v>0.18862374698272039</v>
          </cell>
          <cell r="L18">
            <v>0.18199354028350978</v>
          </cell>
          <cell r="M18">
            <v>0.18441516243902226</v>
          </cell>
          <cell r="N18">
            <v>0.18754240162822253</v>
          </cell>
          <cell r="O18">
            <v>0.19117814734578861</v>
          </cell>
          <cell r="P18">
            <v>0.19192947966382043</v>
          </cell>
          <cell r="Q18">
            <v>0.18367841995711848</v>
          </cell>
          <cell r="R18">
            <v>0.18797198492650924</v>
          </cell>
          <cell r="S18">
            <v>0.19092183422575368</v>
          </cell>
          <cell r="T18">
            <v>0.19014756678684758</v>
          </cell>
          <cell r="U18">
            <v>0.18541033434650456</v>
          </cell>
          <cell r="V18">
            <v>0.18595182142831787</v>
          </cell>
          <cell r="W18">
            <v>0.1976273246959028</v>
          </cell>
          <cell r="X18">
            <v>0.20094461846269904</v>
          </cell>
          <cell r="Y18">
            <v>0.19706825623373353</v>
          </cell>
          <cell r="Z18">
            <v>0.19455163143428453</v>
          </cell>
        </row>
        <row r="19">
          <cell r="B19" t="str">
            <v>Naturvitenskapelige fag, håndverksfag og tekniske fag</v>
          </cell>
          <cell r="C19">
            <v>0.19447640347953249</v>
          </cell>
          <cell r="D19">
            <v>0.18884171345329373</v>
          </cell>
          <cell r="E19">
            <v>0.17582285941550507</v>
          </cell>
          <cell r="F19">
            <v>0.16908995566572912</v>
          </cell>
          <cell r="G19">
            <v>0.16221250136255277</v>
          </cell>
          <cell r="H19">
            <v>0.15474950772493185</v>
          </cell>
          <cell r="I19">
            <v>0.15601550923405402</v>
          </cell>
          <cell r="J19">
            <v>0.15772364750339715</v>
          </cell>
          <cell r="K19">
            <v>0.15911626973195819</v>
          </cell>
          <cell r="L19">
            <v>0.16019648304324421</v>
          </cell>
          <cell r="M19">
            <v>0.16558725252143827</v>
          </cell>
          <cell r="N19">
            <v>0.16707513568521032</v>
          </cell>
          <cell r="O19">
            <v>0.168451615004968</v>
          </cell>
          <cell r="P19">
            <v>0.17347434242470897</v>
          </cell>
          <cell r="Q19">
            <v>0.18136219227819772</v>
          </cell>
          <cell r="R19">
            <v>0.17989475580644676</v>
          </cell>
          <cell r="S19">
            <v>0.17828765092761698</v>
          </cell>
          <cell r="T19">
            <v>0.1782507374737517</v>
          </cell>
          <cell r="U19">
            <v>0.17927382209862971</v>
          </cell>
          <cell r="V19">
            <v>0.17665476283448467</v>
          </cell>
          <cell r="W19">
            <v>0.17333028268575371</v>
          </cell>
          <cell r="X19">
            <v>0.17560719615592765</v>
          </cell>
          <cell r="Y19">
            <v>0.18036436907060699</v>
          </cell>
          <cell r="Z19">
            <v>0.17932736355672069</v>
          </cell>
        </row>
        <row r="20">
          <cell r="B20" t="str">
            <v>Helse-, sosial- og idrettsfag</v>
          </cell>
          <cell r="C20">
            <v>0.18032064171352996</v>
          </cell>
          <cell r="D20">
            <v>0.18755605323048052</v>
          </cell>
          <cell r="E20">
            <v>0.18516193643294218</v>
          </cell>
          <cell r="F20">
            <v>0.20127758974114507</v>
          </cell>
          <cell r="G20">
            <v>0.20518386168785929</v>
          </cell>
          <cell r="H20">
            <v>0.2091364359285065</v>
          </cell>
          <cell r="I20">
            <v>0.21217730519957012</v>
          </cell>
          <cell r="J20">
            <v>0.21378257299664366</v>
          </cell>
          <cell r="K20">
            <v>0.21621697333588566</v>
          </cell>
          <cell r="L20">
            <v>0.21678180513188589</v>
          </cell>
          <cell r="M20">
            <v>0.2136054481507989</v>
          </cell>
          <cell r="N20">
            <v>0.2130257801899593</v>
          </cell>
          <cell r="O20">
            <v>0.20831365139348135</v>
          </cell>
          <cell r="P20">
            <v>0.20334205758002818</v>
          </cell>
          <cell r="Q20">
            <v>0.20490789864938885</v>
          </cell>
          <cell r="R20">
            <v>0.20088729412824477</v>
          </cell>
          <cell r="S20">
            <v>0.19916406504481621</v>
          </cell>
          <cell r="T20">
            <v>0.19717472815222756</v>
          </cell>
          <cell r="U20">
            <v>0.19698635452370175</v>
          </cell>
          <cell r="V20">
            <v>0.19716934917039994</v>
          </cell>
          <cell r="W20">
            <v>0.19594036211642091</v>
          </cell>
          <cell r="X20">
            <v>0.19315807599586729</v>
          </cell>
          <cell r="Y20">
            <v>0.2001746284946688</v>
          </cell>
          <cell r="Z20">
            <v>0.20130942747657676</v>
          </cell>
        </row>
        <row r="21">
          <cell r="B21" t="str">
            <v>Primærnæringsfag</v>
          </cell>
          <cell r="C21">
            <v>8.5698003247276916E-3</v>
          </cell>
          <cell r="D21">
            <v>8.6419177073775132E-3</v>
          </cell>
          <cell r="E21">
            <v>7.9111422040988432E-3</v>
          </cell>
          <cell r="F21">
            <v>6.0637841445392573E-3</v>
          </cell>
          <cell r="G21">
            <v>6.0141895062108706E-3</v>
          </cell>
          <cell r="H21">
            <v>5.4860269615268102E-3</v>
          </cell>
          <cell r="I21">
            <v>5.0797949145240471E-3</v>
          </cell>
          <cell r="J21">
            <v>4.9648761421856018E-3</v>
          </cell>
          <cell r="K21">
            <v>4.8930120504428456E-3</v>
          </cell>
          <cell r="L21">
            <v>4.9210479095639689E-3</v>
          </cell>
          <cell r="M21">
            <v>5.172406222694481E-3</v>
          </cell>
          <cell r="N21">
            <v>5.2238805970149255E-3</v>
          </cell>
          <cell r="O21">
            <v>4.9109833368625091E-3</v>
          </cell>
          <cell r="P21">
            <v>4.9542667882534535E-3</v>
          </cell>
          <cell r="Q21">
            <v>4.9415465514812901E-3</v>
          </cell>
          <cell r="R21">
            <v>4.9957211704475509E-3</v>
          </cell>
          <cell r="S21">
            <v>5.3655019452689525E-3</v>
          </cell>
          <cell r="T21">
            <v>5.3559143774064696E-3</v>
          </cell>
          <cell r="U21">
            <v>5.5760345484202429E-3</v>
          </cell>
          <cell r="V21">
            <v>5.5448665611177771E-3</v>
          </cell>
          <cell r="W21">
            <v>5.655081035672087E-3</v>
          </cell>
          <cell r="X21">
            <v>6.3007363432113746E-3</v>
          </cell>
          <cell r="Y21">
            <v>6.286625808076568E-3</v>
          </cell>
          <cell r="Z21">
            <v>6.3030408410296194E-3</v>
          </cell>
        </row>
        <row r="22">
          <cell r="B22" t="str">
            <v>Samferdsels- og sikkerhetsfag og andre servicefag</v>
          </cell>
          <cell r="C22">
            <v>1.537617875076612E-2</v>
          </cell>
          <cell r="D22">
            <v>1.0798509048870641E-2</v>
          </cell>
          <cell r="E22">
            <v>1.1145558308136832E-2</v>
          </cell>
          <cell r="F22">
            <v>1.1193211612718692E-2</v>
          </cell>
          <cell r="G22">
            <v>1.0284311448760906E-2</v>
          </cell>
          <cell r="H22">
            <v>1.2250075734625871E-2</v>
          </cell>
          <cell r="I22">
            <v>1.2275776526897349E-2</v>
          </cell>
          <cell r="J22">
            <v>1.4808199248066147E-2</v>
          </cell>
          <cell r="K22">
            <v>1.7344980694079363E-2</v>
          </cell>
          <cell r="L22">
            <v>2.0576888569890543E-2</v>
          </cell>
          <cell r="M22">
            <v>1.7804844849767507E-2</v>
          </cell>
          <cell r="N22">
            <v>2.0204375848032564E-2</v>
          </cell>
          <cell r="O22">
            <v>2.5308259899337059E-2</v>
          </cell>
          <cell r="P22">
            <v>3.7695851443053568E-2</v>
          </cell>
          <cell r="Q22">
            <v>3.2822354727138986E-2</v>
          </cell>
          <cell r="R22">
            <v>3.5499271848304231E-2</v>
          </cell>
          <cell r="S22">
            <v>3.147565943336493E-2</v>
          </cell>
          <cell r="T22">
            <v>3.1768100073117055E-2</v>
          </cell>
          <cell r="U22">
            <v>2.5235867698520483E-2</v>
          </cell>
          <cell r="V22">
            <v>2.4746008193055072E-2</v>
          </cell>
          <cell r="W22">
            <v>2.3907742953345582E-2</v>
          </cell>
          <cell r="X22">
            <v>2.6806828804303261E-2</v>
          </cell>
          <cell r="Y22">
            <v>2.6150617076651835E-2</v>
          </cell>
          <cell r="Z22">
            <v>2.9629307635206079E-2</v>
          </cell>
        </row>
        <row r="23">
          <cell r="B23" t="str">
            <v>Uoppgitt fagfelt</v>
          </cell>
          <cell r="C23">
            <v>4.9246782292663516E-3</v>
          </cell>
          <cell r="D23">
            <v>4.4064967314162481E-3</v>
          </cell>
          <cell r="E23">
            <v>2.5204486973688625E-3</v>
          </cell>
          <cell r="F23">
            <v>4.2713448062163322E-3</v>
          </cell>
          <cell r="G23">
            <v>6.5355140496964467E-3</v>
          </cell>
          <cell r="H23">
            <v>5.0978870039382002E-3</v>
          </cell>
          <cell r="I23">
            <v>1.4117379715853411E-2</v>
          </cell>
          <cell r="J23">
            <v>1.7641155654148841E-2</v>
          </cell>
          <cell r="K23">
            <v>7.8204152523776403E-3</v>
          </cell>
          <cell r="L23">
            <v>7.2088641665171366E-3</v>
          </cell>
          <cell r="M23">
            <v>6.9770403122763414E-3</v>
          </cell>
          <cell r="N23">
            <v>6.6994572591587516E-3</v>
          </cell>
          <cell r="O23">
            <v>6.3077223787728239E-3</v>
          </cell>
          <cell r="P23">
            <v>5.9490677688429916E-3</v>
          </cell>
          <cell r="Q23">
            <v>1.1639826595927822E-2</v>
          </cell>
          <cell r="R23">
            <v>7.0863422763373218E-3</v>
          </cell>
          <cell r="S23">
            <v>7.5102387392168421E-3</v>
          </cell>
          <cell r="T23">
            <v>7.4089548583221978E-3</v>
          </cell>
          <cell r="U23">
            <v>6.0898057729203044E-3</v>
          </cell>
          <cell r="V23">
            <v>6.6879184386337337E-3</v>
          </cell>
          <cell r="W23">
            <v>5.6311767076227485E-3</v>
          </cell>
          <cell r="X23">
            <v>6.0153828492710368E-3</v>
          </cell>
          <cell r="Y23">
            <v>6.8407354546217783E-3</v>
          </cell>
          <cell r="Z23">
            <v>1.4053941991961532E-2</v>
          </cell>
        </row>
      </sheetData>
      <sheetData sheetId="10">
        <row r="2">
          <cell r="B2" t="str">
            <v>2000</v>
          </cell>
          <cell r="C2" t="str">
            <v>2001</v>
          </cell>
          <cell r="D2" t="str">
            <v>2002</v>
          </cell>
          <cell r="E2" t="str">
            <v>2003</v>
          </cell>
          <cell r="F2" t="str">
            <v>2004</v>
          </cell>
          <cell r="G2" t="str">
            <v>2005</v>
          </cell>
          <cell r="H2" t="str">
            <v>2006</v>
          </cell>
          <cell r="I2" t="str">
            <v>2007</v>
          </cell>
          <cell r="J2" t="str">
            <v>2008</v>
          </cell>
          <cell r="K2" t="str">
            <v>2009</v>
          </cell>
          <cell r="L2" t="str">
            <v>2010</v>
          </cell>
          <cell r="M2" t="str">
            <v>2011</v>
          </cell>
          <cell r="N2" t="str">
            <v>2012</v>
          </cell>
          <cell r="O2" t="str">
            <v>2013</v>
          </cell>
          <cell r="P2" t="str">
            <v>2014</v>
          </cell>
          <cell r="Q2" t="str">
            <v>2015</v>
          </cell>
          <cell r="R2" t="str">
            <v>2016</v>
          </cell>
          <cell r="S2" t="str">
            <v>2017</v>
          </cell>
          <cell r="T2" t="str">
            <v>2018</v>
          </cell>
          <cell r="U2" t="str">
            <v>2019</v>
          </cell>
          <cell r="V2" t="str">
            <v>2020</v>
          </cell>
          <cell r="W2" t="str">
            <v>2021</v>
          </cell>
          <cell r="X2" t="str">
            <v>2022</v>
          </cell>
          <cell r="Y2" t="str">
            <v>2023</v>
          </cell>
        </row>
        <row r="3">
          <cell r="A3" t="str">
            <v>Menn</v>
          </cell>
          <cell r="B3">
            <v>6464</v>
          </cell>
          <cell r="C3">
            <v>6931</v>
          </cell>
          <cell r="D3">
            <v>7505</v>
          </cell>
          <cell r="E3">
            <v>8615</v>
          </cell>
          <cell r="F3">
            <v>8912</v>
          </cell>
          <cell r="G3">
            <v>9434</v>
          </cell>
          <cell r="H3">
            <v>9555</v>
          </cell>
          <cell r="I3">
            <v>9224</v>
          </cell>
          <cell r="J3">
            <v>9502</v>
          </cell>
          <cell r="K3">
            <v>10038</v>
          </cell>
          <cell r="L3">
            <v>10154</v>
          </cell>
          <cell r="M3">
            <v>10598</v>
          </cell>
          <cell r="N3">
            <v>10692</v>
          </cell>
          <cell r="O3">
            <v>10851</v>
          </cell>
          <cell r="P3">
            <v>11039</v>
          </cell>
          <cell r="Q3">
            <v>11098</v>
          </cell>
          <cell r="R3">
            <v>11371</v>
          </cell>
          <cell r="S3">
            <v>11654</v>
          </cell>
          <cell r="T3">
            <v>11790</v>
          </cell>
          <cell r="U3">
            <v>12023</v>
          </cell>
          <cell r="V3">
            <v>12254</v>
          </cell>
          <cell r="W3">
            <v>12285</v>
          </cell>
          <cell r="X3">
            <v>12534</v>
          </cell>
          <cell r="Y3">
            <v>12560</v>
          </cell>
        </row>
        <row r="4">
          <cell r="A4" t="str">
            <v>Kvinner</v>
          </cell>
          <cell r="B4">
            <v>27076</v>
          </cell>
          <cell r="C4">
            <v>29248</v>
          </cell>
          <cell r="D4">
            <v>31137</v>
          </cell>
          <cell r="E4">
            <v>33607</v>
          </cell>
          <cell r="F4">
            <v>34382</v>
          </cell>
          <cell r="G4">
            <v>34749</v>
          </cell>
          <cell r="H4">
            <v>35263</v>
          </cell>
          <cell r="I4">
            <v>35299</v>
          </cell>
          <cell r="J4">
            <v>36808</v>
          </cell>
          <cell r="K4">
            <v>38287</v>
          </cell>
          <cell r="L4">
            <v>38494</v>
          </cell>
          <cell r="M4">
            <v>39642</v>
          </cell>
          <cell r="N4">
            <v>40464</v>
          </cell>
          <cell r="O4">
            <v>40659</v>
          </cell>
          <cell r="P4">
            <v>41333</v>
          </cell>
          <cell r="Q4">
            <v>42424</v>
          </cell>
          <cell r="R4">
            <v>43046</v>
          </cell>
          <cell r="S4">
            <v>43089</v>
          </cell>
          <cell r="T4">
            <v>43038</v>
          </cell>
          <cell r="U4">
            <v>43520</v>
          </cell>
          <cell r="V4">
            <v>45124</v>
          </cell>
          <cell r="W4">
            <v>46606</v>
          </cell>
          <cell r="X4">
            <v>47073</v>
          </cell>
          <cell r="Y4">
            <v>47644</v>
          </cell>
        </row>
        <row r="5">
          <cell r="A5" t="str">
            <v>Andel kvinner</v>
          </cell>
          <cell r="B5">
            <v>0.80727489564698862</v>
          </cell>
          <cell r="C5">
            <v>0.80842477680422342</v>
          </cell>
          <cell r="D5">
            <v>0.80578127426116664</v>
          </cell>
          <cell r="E5">
            <v>0.79595945241817068</v>
          </cell>
          <cell r="F5">
            <v>0.79415161454243077</v>
          </cell>
          <cell r="G5">
            <v>0.78647896249688798</v>
          </cell>
          <cell r="H5">
            <v>0.78680440894283543</v>
          </cell>
          <cell r="I5">
            <v>0.79282617972733194</v>
          </cell>
          <cell r="J5">
            <v>0.79481753400993305</v>
          </cell>
          <cell r="K5">
            <v>0.79228142783238487</v>
          </cell>
          <cell r="L5">
            <v>0.79127610590363429</v>
          </cell>
          <cell r="M5">
            <v>0.78905254777070066</v>
          </cell>
          <cell r="N5">
            <v>0.79099225897255454</v>
          </cell>
          <cell r="O5">
            <v>0.78934187536400702</v>
          </cell>
          <cell r="P5">
            <v>0.78921943022989383</v>
          </cell>
          <cell r="Q5">
            <v>0.79264601472291762</v>
          </cell>
          <cell r="R5">
            <v>0.79103956484186921</v>
          </cell>
          <cell r="S5">
            <v>0.78711433425278121</v>
          </cell>
          <cell r="T5">
            <v>0.78496388706500331</v>
          </cell>
          <cell r="U5">
            <v>0.78353707937993988</v>
          </cell>
          <cell r="V5">
            <v>0.78643382481090318</v>
          </cell>
          <cell r="W5">
            <v>0.79139427077142521</v>
          </cell>
          <cell r="X5">
            <v>0.78972268357743214</v>
          </cell>
          <cell r="Y5">
            <v>0.79137598830642486</v>
          </cell>
        </row>
      </sheetData>
      <sheetData sheetId="11">
        <row r="2">
          <cell r="B2" t="str">
            <v>2000</v>
          </cell>
          <cell r="C2" t="str">
            <v>2001</v>
          </cell>
          <cell r="D2" t="str">
            <v>2002</v>
          </cell>
          <cell r="E2" t="str">
            <v>2003</v>
          </cell>
          <cell r="F2" t="str">
            <v>2004</v>
          </cell>
          <cell r="G2" t="str">
            <v>2005</v>
          </cell>
          <cell r="H2" t="str">
            <v>2006</v>
          </cell>
          <cell r="I2" t="str">
            <v>2007</v>
          </cell>
          <cell r="J2" t="str">
            <v>2008</v>
          </cell>
          <cell r="K2" t="str">
            <v>2009</v>
          </cell>
          <cell r="L2" t="str">
            <v>2010</v>
          </cell>
          <cell r="M2" t="str">
            <v>2011</v>
          </cell>
          <cell r="N2" t="str">
            <v>2012</v>
          </cell>
          <cell r="O2" t="str">
            <v>2013</v>
          </cell>
          <cell r="P2" t="str">
            <v>2014</v>
          </cell>
          <cell r="Q2" t="str">
            <v>2015</v>
          </cell>
          <cell r="R2" t="str">
            <v>2016</v>
          </cell>
          <cell r="S2" t="str">
            <v>2017</v>
          </cell>
          <cell r="T2" t="str">
            <v>2018</v>
          </cell>
          <cell r="U2" t="str">
            <v>2019</v>
          </cell>
          <cell r="V2" t="str">
            <v>2020</v>
          </cell>
          <cell r="W2" t="str">
            <v>2021</v>
          </cell>
          <cell r="X2" t="str">
            <v>2022</v>
          </cell>
          <cell r="Y2" t="str">
            <v>2023</v>
          </cell>
        </row>
        <row r="3">
          <cell r="A3" t="str">
            <v>Menn</v>
          </cell>
          <cell r="B3">
            <v>6830</v>
          </cell>
          <cell r="C3">
            <v>6908</v>
          </cell>
          <cell r="D3">
            <v>7156</v>
          </cell>
          <cell r="E3">
            <v>7498</v>
          </cell>
          <cell r="F3">
            <v>7698</v>
          </cell>
          <cell r="G3">
            <v>7778</v>
          </cell>
          <cell r="H3">
            <v>7817</v>
          </cell>
          <cell r="I3">
            <v>7640</v>
          </cell>
          <cell r="J3">
            <v>7166</v>
          </cell>
          <cell r="K3">
            <v>7606</v>
          </cell>
          <cell r="L3">
            <v>8045</v>
          </cell>
          <cell r="M3">
            <v>8181</v>
          </cell>
          <cell r="N3">
            <v>8658</v>
          </cell>
          <cell r="O3">
            <v>8723</v>
          </cell>
          <cell r="P3">
            <v>9574</v>
          </cell>
          <cell r="Q3">
            <v>10764</v>
          </cell>
          <cell r="R3">
            <v>11719</v>
          </cell>
          <cell r="S3">
            <v>12397</v>
          </cell>
          <cell r="T3">
            <v>13381</v>
          </cell>
          <cell r="U3">
            <v>13302</v>
          </cell>
          <cell r="V3">
            <v>13596</v>
          </cell>
          <cell r="W3">
            <v>13922</v>
          </cell>
          <cell r="X3">
            <v>12947</v>
          </cell>
          <cell r="Y3">
            <v>12335</v>
          </cell>
        </row>
        <row r="4">
          <cell r="A4" t="str">
            <v>Kvinner</v>
          </cell>
          <cell r="B4">
            <v>23852</v>
          </cell>
          <cell r="C4">
            <v>24324</v>
          </cell>
          <cell r="D4">
            <v>24951</v>
          </cell>
          <cell r="E4">
            <v>23381</v>
          </cell>
          <cell r="F4">
            <v>23480</v>
          </cell>
          <cell r="G4">
            <v>22454</v>
          </cell>
          <cell r="H4">
            <v>22198</v>
          </cell>
          <cell r="I4">
            <v>23037</v>
          </cell>
          <cell r="J4">
            <v>23149</v>
          </cell>
          <cell r="K4">
            <v>24342</v>
          </cell>
          <cell r="L4">
            <v>25297</v>
          </cell>
          <cell r="M4">
            <v>25606</v>
          </cell>
          <cell r="N4">
            <v>27067</v>
          </cell>
          <cell r="O4">
            <v>27337</v>
          </cell>
          <cell r="P4">
            <v>28653</v>
          </cell>
          <cell r="Q4">
            <v>30700</v>
          </cell>
          <cell r="R4">
            <v>32182</v>
          </cell>
          <cell r="S4">
            <v>32817</v>
          </cell>
          <cell r="T4">
            <v>34388</v>
          </cell>
          <cell r="U4">
            <v>34964</v>
          </cell>
          <cell r="V4">
            <v>35679</v>
          </cell>
          <cell r="W4">
            <v>36945</v>
          </cell>
          <cell r="X4">
            <v>34697</v>
          </cell>
          <cell r="Y4">
            <v>33515</v>
          </cell>
        </row>
        <row r="5">
          <cell r="A5" t="str">
            <v>Andel kvinner</v>
          </cell>
          <cell r="B5">
            <v>0.77739391173978223</v>
          </cell>
          <cell r="C5">
            <v>0.77881659836065575</v>
          </cell>
          <cell r="D5">
            <v>0.77712025415018526</v>
          </cell>
          <cell r="E5">
            <v>0.75718125586968488</v>
          </cell>
          <cell r="F5">
            <v>0.75309513118224392</v>
          </cell>
          <cell r="G5">
            <v>0.74272294257740146</v>
          </cell>
          <cell r="H5">
            <v>0.7395635515575546</v>
          </cell>
          <cell r="I5">
            <v>0.75095348306548881</v>
          </cell>
          <cell r="J5">
            <v>0.76361537192808837</v>
          </cell>
          <cell r="K5">
            <v>0.7619256291473645</v>
          </cell>
          <cell r="L5">
            <v>0.75871273468898082</v>
          </cell>
          <cell r="M5">
            <v>0.75786545120904492</v>
          </cell>
          <cell r="N5">
            <v>0.75764870538838347</v>
          </cell>
          <cell r="O5">
            <v>0.75809761508596785</v>
          </cell>
          <cell r="P5">
            <v>0.74954874826693174</v>
          </cell>
          <cell r="Q5">
            <v>0.74040131198147796</v>
          </cell>
          <cell r="R5">
            <v>0.73305847247215328</v>
          </cell>
          <cell r="S5">
            <v>0.7258150130490556</v>
          </cell>
          <cell r="T5">
            <v>0.71988109443362847</v>
          </cell>
          <cell r="U5">
            <v>0.72440227074959596</v>
          </cell>
          <cell r="V5">
            <v>0.72407914764079151</v>
          </cell>
          <cell r="W5">
            <v>0.72630585644917134</v>
          </cell>
          <cell r="X5">
            <v>0.72825539417345309</v>
          </cell>
          <cell r="Y5">
            <v>0.73097055616139583</v>
          </cell>
        </row>
      </sheetData>
      <sheetData sheetId="12">
        <row r="2">
          <cell r="B2" t="str">
            <v>Menn</v>
          </cell>
          <cell r="C2" t="str">
            <v>Kvinner</v>
          </cell>
          <cell r="D2" t="str">
            <v>Andel kvinner</v>
          </cell>
        </row>
        <row r="3">
          <cell r="A3" t="str">
            <v>2000</v>
          </cell>
          <cell r="B3">
            <v>24783</v>
          </cell>
          <cell r="C3">
            <v>11390</v>
          </cell>
          <cell r="D3">
            <v>0.31487573604622232</v>
          </cell>
        </row>
        <row r="4">
          <cell r="A4" t="str">
            <v>2001</v>
          </cell>
          <cell r="B4">
            <v>25216</v>
          </cell>
          <cell r="C4">
            <v>11211</v>
          </cell>
          <cell r="D4">
            <v>0.30776621736623933</v>
          </cell>
        </row>
        <row r="5">
          <cell r="A5" t="str">
            <v>2002</v>
          </cell>
          <cell r="B5">
            <v>25711</v>
          </cell>
          <cell r="C5">
            <v>10982</v>
          </cell>
          <cell r="D5">
            <v>0.29929414329708665</v>
          </cell>
        </row>
        <row r="6">
          <cell r="A6" t="str">
            <v>2003</v>
          </cell>
          <cell r="B6">
            <v>24755</v>
          </cell>
          <cell r="C6">
            <v>10715</v>
          </cell>
          <cell r="D6">
            <v>0.3020862700873978</v>
          </cell>
        </row>
        <row r="7">
          <cell r="A7" t="str">
            <v>2004</v>
          </cell>
          <cell r="B7">
            <v>24010</v>
          </cell>
          <cell r="C7">
            <v>10217</v>
          </cell>
          <cell r="D7">
            <v>0.29850702661641393</v>
          </cell>
        </row>
        <row r="8">
          <cell r="A8" t="str">
            <v>2005</v>
          </cell>
          <cell r="B8">
            <v>22803</v>
          </cell>
          <cell r="C8">
            <v>9890</v>
          </cell>
          <cell r="D8">
            <v>0.30251124093842718</v>
          </cell>
        </row>
        <row r="9">
          <cell r="A9" t="str">
            <v>2006</v>
          </cell>
          <cell r="B9">
            <v>22542</v>
          </cell>
          <cell r="C9">
            <v>10413</v>
          </cell>
          <cell r="D9">
            <v>0.31597633136094677</v>
          </cell>
        </row>
        <row r="10">
          <cell r="A10" t="str">
            <v>2007</v>
          </cell>
          <cell r="B10">
            <v>22303</v>
          </cell>
          <cell r="C10">
            <v>10545</v>
          </cell>
          <cell r="D10">
            <v>0.32102411105698975</v>
          </cell>
        </row>
        <row r="11">
          <cell r="A11" t="str">
            <v>2008</v>
          </cell>
          <cell r="B11">
            <v>22874</v>
          </cell>
          <cell r="C11">
            <v>11206</v>
          </cell>
          <cell r="D11">
            <v>0.32881455399061033</v>
          </cell>
        </row>
        <row r="12">
          <cell r="A12" t="str">
            <v>2009</v>
          </cell>
          <cell r="B12">
            <v>24149</v>
          </cell>
          <cell r="C12">
            <v>11562</v>
          </cell>
          <cell r="D12">
            <v>0.3237657864523536</v>
          </cell>
        </row>
        <row r="13">
          <cell r="A13" t="str">
            <v>2010</v>
          </cell>
          <cell r="B13">
            <v>25808</v>
          </cell>
          <cell r="C13">
            <v>11904</v>
          </cell>
          <cell r="D13">
            <v>0.31565549427238015</v>
          </cell>
        </row>
        <row r="14">
          <cell r="A14" t="str">
            <v>2011</v>
          </cell>
          <cell r="B14">
            <v>27040</v>
          </cell>
          <cell r="C14">
            <v>12363</v>
          </cell>
          <cell r="D14">
            <v>0.31375783569778953</v>
          </cell>
        </row>
        <row r="15">
          <cell r="A15" t="str">
            <v>2012</v>
          </cell>
          <cell r="B15">
            <v>28457</v>
          </cell>
          <cell r="C15">
            <v>12910</v>
          </cell>
          <cell r="D15">
            <v>0.31208451180892982</v>
          </cell>
        </row>
        <row r="16">
          <cell r="A16" t="str">
            <v>2013</v>
          </cell>
          <cell r="B16">
            <v>29998</v>
          </cell>
          <cell r="C16">
            <v>13946</v>
          </cell>
          <cell r="D16">
            <v>0.31735845621700348</v>
          </cell>
        </row>
        <row r="17">
          <cell r="A17" t="str">
            <v>2014</v>
          </cell>
          <cell r="B17">
            <v>31414</v>
          </cell>
          <cell r="C17">
            <v>14940</v>
          </cell>
          <cell r="D17">
            <v>0.32230228243517278</v>
          </cell>
        </row>
        <row r="18">
          <cell r="A18" t="str">
            <v>2015</v>
          </cell>
          <cell r="B18">
            <v>32235</v>
          </cell>
          <cell r="C18">
            <v>15694</v>
          </cell>
          <cell r="D18">
            <v>0.32744267562436102</v>
          </cell>
        </row>
        <row r="19">
          <cell r="A19" t="str">
            <v>2016</v>
          </cell>
          <cell r="B19">
            <v>32727</v>
          </cell>
          <cell r="C19">
            <v>15986</v>
          </cell>
          <cell r="D19">
            <v>0.32816701907088458</v>
          </cell>
        </row>
        <row r="20">
          <cell r="A20" t="str">
            <v>2017</v>
          </cell>
          <cell r="B20">
            <v>32998</v>
          </cell>
          <cell r="C20">
            <v>16491</v>
          </cell>
          <cell r="D20">
            <v>0.33322556527713232</v>
          </cell>
        </row>
        <row r="21">
          <cell r="A21" t="str">
            <v>2018</v>
          </cell>
          <cell r="B21">
            <v>33126</v>
          </cell>
          <cell r="C21">
            <v>16772</v>
          </cell>
          <cell r="D21">
            <v>0.33612569642069823</v>
          </cell>
        </row>
        <row r="22">
          <cell r="A22" t="str">
            <v>2019</v>
          </cell>
          <cell r="B22">
            <v>32819</v>
          </cell>
          <cell r="C22">
            <v>16945</v>
          </cell>
          <cell r="D22">
            <v>0.3405071939554698</v>
          </cell>
        </row>
        <row r="23">
          <cell r="A23" t="str">
            <v>2020</v>
          </cell>
          <cell r="B23">
            <v>33379</v>
          </cell>
          <cell r="C23">
            <v>17378</v>
          </cell>
          <cell r="D23">
            <v>0.34237642098626792</v>
          </cell>
        </row>
        <row r="24">
          <cell r="A24" t="str">
            <v>2021</v>
          </cell>
          <cell r="B24">
            <v>35043</v>
          </cell>
          <cell r="C24">
            <v>18497</v>
          </cell>
          <cell r="D24">
            <v>0.34548001494209934</v>
          </cell>
        </row>
        <row r="25">
          <cell r="A25" t="str">
            <v>2022</v>
          </cell>
          <cell r="B25">
            <v>34893</v>
          </cell>
          <cell r="C25">
            <v>18815</v>
          </cell>
          <cell r="D25">
            <v>0.3503202502420496</v>
          </cell>
        </row>
        <row r="26">
          <cell r="A26" t="str">
            <v>2023</v>
          </cell>
          <cell r="B26">
            <v>34317</v>
          </cell>
          <cell r="C26">
            <v>19313</v>
          </cell>
          <cell r="D26">
            <v>0.3601156069364162</v>
          </cell>
        </row>
      </sheetData>
      <sheetData sheetId="13">
        <row r="3">
          <cell r="E3" t="str">
            <v>Alle nivåer</v>
          </cell>
          <cell r="F3" t="str">
            <v>Lavere nivå</v>
          </cell>
          <cell r="G3" t="str">
            <v>Høyere nivå</v>
          </cell>
          <cell r="H3" t="str">
            <v>Forskerutdanning</v>
          </cell>
        </row>
        <row r="4">
          <cell r="B4" t="str">
            <v>1993-1994</v>
          </cell>
          <cell r="E4">
            <v>27540</v>
          </cell>
          <cell r="F4">
            <v>21307</v>
          </cell>
          <cell r="G4">
            <v>5732</v>
          </cell>
          <cell r="H4">
            <v>501</v>
          </cell>
        </row>
        <row r="5">
          <cell r="B5" t="str">
            <v>1994-1995</v>
          </cell>
          <cell r="E5">
            <v>26763</v>
          </cell>
          <cell r="F5">
            <v>19835</v>
          </cell>
          <cell r="G5">
            <v>6323</v>
          </cell>
          <cell r="H5">
            <v>605</v>
          </cell>
        </row>
        <row r="6">
          <cell r="B6" t="str">
            <v>1995-1996</v>
          </cell>
          <cell r="E6">
            <v>31702</v>
          </cell>
          <cell r="F6">
            <v>24061</v>
          </cell>
          <cell r="G6">
            <v>7045</v>
          </cell>
          <cell r="H6">
            <v>596</v>
          </cell>
        </row>
        <row r="7">
          <cell r="B7" t="str">
            <v>1996-1997</v>
          </cell>
          <cell r="E7">
            <v>31812</v>
          </cell>
          <cell r="F7">
            <v>23955</v>
          </cell>
          <cell r="G7">
            <v>7213</v>
          </cell>
          <cell r="H7">
            <v>644</v>
          </cell>
        </row>
        <row r="8">
          <cell r="B8" t="str">
            <v>1997-1998</v>
          </cell>
          <cell r="E8">
            <v>30083</v>
          </cell>
          <cell r="F8">
            <v>22541</v>
          </cell>
          <cell r="G8">
            <v>6916</v>
          </cell>
          <cell r="H8">
            <v>626</v>
          </cell>
        </row>
        <row r="9">
          <cell r="B9" t="str">
            <v>1998-1999</v>
          </cell>
          <cell r="E9">
            <v>30644</v>
          </cell>
          <cell r="F9">
            <v>22607</v>
          </cell>
          <cell r="G9">
            <v>7341</v>
          </cell>
          <cell r="H9">
            <v>696</v>
          </cell>
        </row>
        <row r="10">
          <cell r="B10" t="str">
            <v>1999-2000</v>
          </cell>
          <cell r="E10">
            <v>31324</v>
          </cell>
          <cell r="F10">
            <v>23454</v>
          </cell>
          <cell r="G10">
            <v>7212</v>
          </cell>
          <cell r="H10">
            <v>658</v>
          </cell>
        </row>
        <row r="11">
          <cell r="B11" t="str">
            <v>2000-2001</v>
          </cell>
          <cell r="E11">
            <v>31948</v>
          </cell>
          <cell r="F11">
            <v>23975</v>
          </cell>
          <cell r="G11">
            <v>7205</v>
          </cell>
          <cell r="H11">
            <v>768</v>
          </cell>
        </row>
        <row r="12">
          <cell r="B12" t="str">
            <v>2001-2002</v>
          </cell>
          <cell r="E12">
            <v>30399</v>
          </cell>
          <cell r="F12">
            <v>22910</v>
          </cell>
          <cell r="G12">
            <v>6749</v>
          </cell>
          <cell r="H12">
            <v>740</v>
          </cell>
        </row>
        <row r="13">
          <cell r="B13" t="str">
            <v>2002-2003</v>
          </cell>
          <cell r="E13">
            <v>30601</v>
          </cell>
          <cell r="F13">
            <v>23161</v>
          </cell>
          <cell r="G13">
            <v>6726</v>
          </cell>
          <cell r="H13">
            <v>714</v>
          </cell>
        </row>
        <row r="14">
          <cell r="B14" t="str">
            <v>2003-2004</v>
          </cell>
          <cell r="E14">
            <v>32160</v>
          </cell>
          <cell r="F14">
            <v>23799</v>
          </cell>
          <cell r="G14">
            <v>7605</v>
          </cell>
          <cell r="H14">
            <v>756</v>
          </cell>
        </row>
        <row r="15">
          <cell r="B15" t="str">
            <v>2004-2005</v>
          </cell>
          <cell r="E15">
            <v>32161</v>
          </cell>
          <cell r="F15">
            <v>23475</v>
          </cell>
          <cell r="G15">
            <v>7848</v>
          </cell>
          <cell r="H15">
            <v>838</v>
          </cell>
        </row>
        <row r="16">
          <cell r="B16" t="str">
            <v>2005-2006</v>
          </cell>
          <cell r="E16">
            <v>33626</v>
          </cell>
          <cell r="F16">
            <v>24346</v>
          </cell>
          <cell r="G16">
            <v>8398</v>
          </cell>
          <cell r="H16">
            <v>882</v>
          </cell>
        </row>
        <row r="17">
          <cell r="B17" t="str">
            <v>2006-2007</v>
          </cell>
          <cell r="E17">
            <v>35487</v>
          </cell>
          <cell r="F17">
            <v>24082</v>
          </cell>
          <cell r="G17">
            <v>10425</v>
          </cell>
          <cell r="H17">
            <v>980</v>
          </cell>
        </row>
        <row r="18">
          <cell r="B18" t="str">
            <v>2007-2008</v>
          </cell>
          <cell r="E18">
            <v>35330</v>
          </cell>
          <cell r="F18">
            <v>24660</v>
          </cell>
          <cell r="G18">
            <v>9439</v>
          </cell>
          <cell r="H18">
            <v>1231</v>
          </cell>
        </row>
        <row r="19">
          <cell r="B19" t="str">
            <v>2008-2009</v>
          </cell>
          <cell r="E19">
            <v>35203</v>
          </cell>
          <cell r="F19">
            <v>24264</v>
          </cell>
          <cell r="G19">
            <v>9855</v>
          </cell>
          <cell r="H19">
            <v>1084</v>
          </cell>
        </row>
        <row r="20">
          <cell r="B20" t="str">
            <v>2009-2010</v>
          </cell>
          <cell r="E20">
            <v>38004</v>
          </cell>
          <cell r="F20">
            <v>25986</v>
          </cell>
          <cell r="G20">
            <v>10816</v>
          </cell>
          <cell r="H20">
            <v>1202</v>
          </cell>
        </row>
        <row r="21">
          <cell r="B21" t="str">
            <v>2010-2011</v>
          </cell>
          <cell r="E21">
            <v>40568</v>
          </cell>
          <cell r="F21">
            <v>27224</v>
          </cell>
          <cell r="G21">
            <v>12046</v>
          </cell>
          <cell r="H21">
            <v>1298</v>
          </cell>
        </row>
        <row r="22">
          <cell r="B22" t="str">
            <v>2011-2012</v>
          </cell>
          <cell r="E22">
            <v>40486</v>
          </cell>
          <cell r="F22">
            <v>27281</v>
          </cell>
          <cell r="G22">
            <v>11797</v>
          </cell>
          <cell r="H22">
            <v>1408</v>
          </cell>
        </row>
        <row r="23">
          <cell r="B23" t="str">
            <v>2012-2013</v>
          </cell>
          <cell r="E23">
            <v>42127</v>
          </cell>
          <cell r="F23">
            <v>28709</v>
          </cell>
          <cell r="G23">
            <v>11869</v>
          </cell>
          <cell r="H23">
            <v>1549</v>
          </cell>
        </row>
        <row r="24">
          <cell r="B24" t="str">
            <v>2013-2014</v>
          </cell>
          <cell r="E24">
            <v>45013</v>
          </cell>
          <cell r="F24">
            <v>30402</v>
          </cell>
          <cell r="G24">
            <v>13169</v>
          </cell>
          <cell r="H24">
            <v>1442</v>
          </cell>
        </row>
        <row r="25">
          <cell r="B25" t="str">
            <v>2014-2015</v>
          </cell>
          <cell r="E25">
            <v>45800</v>
          </cell>
          <cell r="F25">
            <v>31074</v>
          </cell>
          <cell r="G25">
            <v>13319</v>
          </cell>
          <cell r="H25">
            <v>1407</v>
          </cell>
        </row>
        <row r="26">
          <cell r="B26" t="str">
            <v>2015-2016</v>
          </cell>
          <cell r="E26">
            <v>46681</v>
          </cell>
          <cell r="F26">
            <v>31628</v>
          </cell>
          <cell r="G26">
            <v>13685</v>
          </cell>
          <cell r="H26">
            <v>1368</v>
          </cell>
        </row>
        <row r="27">
          <cell r="B27" t="str">
            <v>2016-2017</v>
          </cell>
          <cell r="E27">
            <v>51000</v>
          </cell>
          <cell r="F27">
            <v>34176</v>
          </cell>
          <cell r="G27">
            <v>15335</v>
          </cell>
          <cell r="H27">
            <v>1489</v>
          </cell>
        </row>
        <row r="28">
          <cell r="B28" t="str">
            <v>2017-2018</v>
          </cell>
          <cell r="E28">
            <v>52094</v>
          </cell>
          <cell r="F28">
            <v>35156</v>
          </cell>
          <cell r="G28">
            <v>15438</v>
          </cell>
          <cell r="H28">
            <v>1500</v>
          </cell>
        </row>
        <row r="29">
          <cell r="B29" t="str">
            <v>2018-2019</v>
          </cell>
          <cell r="E29">
            <v>53974</v>
          </cell>
          <cell r="F29">
            <v>36284</v>
          </cell>
          <cell r="G29">
            <v>16095</v>
          </cell>
          <cell r="H29">
            <v>1595</v>
          </cell>
        </row>
        <row r="30">
          <cell r="B30" t="str">
            <v>2019-2020</v>
          </cell>
          <cell r="E30">
            <v>53959</v>
          </cell>
          <cell r="F30">
            <v>36352</v>
          </cell>
          <cell r="G30">
            <v>16069</v>
          </cell>
          <cell r="H30">
            <v>1538</v>
          </cell>
        </row>
        <row r="31">
          <cell r="B31" t="str">
            <v>2020-2021</v>
          </cell>
          <cell r="E31">
            <v>56236</v>
          </cell>
          <cell r="F31">
            <v>36119</v>
          </cell>
          <cell r="G31">
            <v>18439</v>
          </cell>
          <cell r="H31">
            <v>1678</v>
          </cell>
        </row>
        <row r="32">
          <cell r="B32" t="str">
            <v>2021-2022</v>
          </cell>
          <cell r="E32">
            <v>57318</v>
          </cell>
          <cell r="F32">
            <v>35479</v>
          </cell>
          <cell r="G32">
            <v>20307</v>
          </cell>
          <cell r="H32">
            <v>1532</v>
          </cell>
        </row>
        <row r="33">
          <cell r="B33" t="str">
            <v>2022-2023</v>
          </cell>
          <cell r="E33">
            <v>58442</v>
          </cell>
          <cell r="F33">
            <v>35173</v>
          </cell>
          <cell r="G33">
            <v>21741</v>
          </cell>
          <cell r="H33">
            <v>1528</v>
          </cell>
        </row>
      </sheetData>
      <sheetData sheetId="14">
        <row r="5">
          <cell r="C5" t="str">
            <v>Lavere nivå</v>
          </cell>
          <cell r="D5" t="str">
            <v>Høyere nivå</v>
          </cell>
        </row>
        <row r="6">
          <cell r="B6" t="str">
            <v>Allmenne fag</v>
          </cell>
          <cell r="C6" t="str">
            <v>.</v>
          </cell>
          <cell r="D6" t="str">
            <v>.</v>
          </cell>
        </row>
        <row r="7">
          <cell r="B7" t="str">
            <v>Humanistiske og estetiske fag</v>
          </cell>
          <cell r="C7">
            <v>2794</v>
          </cell>
          <cell r="D7">
            <v>1636</v>
          </cell>
        </row>
        <row r="8">
          <cell r="B8" t="str">
            <v>Lærerutdanninger og utdanninger i pedagogikk</v>
          </cell>
          <cell r="C8">
            <v>4970</v>
          </cell>
          <cell r="D8">
            <v>3908</v>
          </cell>
        </row>
        <row r="9">
          <cell r="B9" t="str">
            <v>Samfunnsfag og juridiske fag</v>
          </cell>
          <cell r="C9">
            <v>4343</v>
          </cell>
          <cell r="D9">
            <v>3337</v>
          </cell>
        </row>
        <row r="10">
          <cell r="B10" t="str">
            <v>Økonomiske og administrative fag</v>
          </cell>
          <cell r="C10">
            <v>6494</v>
          </cell>
          <cell r="D10">
            <v>3887</v>
          </cell>
        </row>
        <row r="11">
          <cell r="B11" t="str">
            <v>Naturvitenskapelige fag, håndverksfag og tekniske fag</v>
          </cell>
          <cell r="C11">
            <v>5526</v>
          </cell>
          <cell r="D11">
            <v>5318</v>
          </cell>
        </row>
        <row r="12">
          <cell r="B12" t="str">
            <v>Helse-, sosial- og idrettsfag</v>
          </cell>
          <cell r="C12">
            <v>9400</v>
          </cell>
          <cell r="D12">
            <v>3192</v>
          </cell>
        </row>
        <row r="13">
          <cell r="B13" t="str">
            <v>Primærnæringsfag</v>
          </cell>
          <cell r="C13">
            <v>318</v>
          </cell>
          <cell r="D13">
            <v>137</v>
          </cell>
        </row>
        <row r="14">
          <cell r="B14" t="str">
            <v>Samferdsels- og sikkerhetsfag og andre servicefag</v>
          </cell>
          <cell r="C14">
            <v>1193</v>
          </cell>
          <cell r="D14">
            <v>326</v>
          </cell>
        </row>
      </sheetData>
      <sheetData sheetId="15">
        <row r="3">
          <cell r="E3" t="str">
            <v>Lavere nivå</v>
          </cell>
          <cell r="F3" t="str">
            <v>Høyere nivå</v>
          </cell>
          <cell r="G3" t="str">
            <v>Forskerutdanning</v>
          </cell>
        </row>
        <row r="4">
          <cell r="B4" t="str">
            <v>1993-1994</v>
          </cell>
          <cell r="E4">
            <v>5201</v>
          </cell>
          <cell r="F4">
            <v>113</v>
          </cell>
          <cell r="G4">
            <v>2</v>
          </cell>
        </row>
        <row r="5">
          <cell r="B5" t="str">
            <v>1994-1995</v>
          </cell>
          <cell r="E5">
            <v>3173</v>
          </cell>
          <cell r="F5">
            <v>276</v>
          </cell>
          <cell r="G5" t="str">
            <v>-</v>
          </cell>
        </row>
        <row r="6">
          <cell r="B6" t="str">
            <v>1995-1996</v>
          </cell>
          <cell r="E6">
            <v>5326</v>
          </cell>
          <cell r="F6">
            <v>240</v>
          </cell>
          <cell r="G6">
            <v>1</v>
          </cell>
        </row>
        <row r="7">
          <cell r="B7" t="str">
            <v>1996-1997</v>
          </cell>
          <cell r="E7">
            <v>5390</v>
          </cell>
          <cell r="F7">
            <v>267</v>
          </cell>
          <cell r="G7">
            <v>5</v>
          </cell>
        </row>
        <row r="8">
          <cell r="B8" t="str">
            <v>1997-1998</v>
          </cell>
          <cell r="E8">
            <v>5771</v>
          </cell>
          <cell r="F8">
            <v>291</v>
          </cell>
          <cell r="G8">
            <v>4</v>
          </cell>
        </row>
        <row r="9">
          <cell r="B9" t="str">
            <v>1998-1999</v>
          </cell>
          <cell r="E9">
            <v>5530</v>
          </cell>
          <cell r="F9">
            <v>245</v>
          </cell>
          <cell r="G9">
            <v>14</v>
          </cell>
        </row>
        <row r="10">
          <cell r="B10" t="str">
            <v>1999-2000</v>
          </cell>
          <cell r="E10">
            <v>6222</v>
          </cell>
          <cell r="F10">
            <v>238</v>
          </cell>
          <cell r="G10">
            <v>5</v>
          </cell>
        </row>
        <row r="11">
          <cell r="B11" t="str">
            <v>2000-2001</v>
          </cell>
          <cell r="E11">
            <v>5637</v>
          </cell>
          <cell r="F11">
            <v>256</v>
          </cell>
          <cell r="G11">
            <v>22</v>
          </cell>
        </row>
        <row r="12">
          <cell r="B12" t="str">
            <v>2001-2002</v>
          </cell>
          <cell r="E12">
            <v>5130</v>
          </cell>
          <cell r="F12">
            <v>387</v>
          </cell>
          <cell r="G12">
            <v>9</v>
          </cell>
        </row>
        <row r="13">
          <cell r="B13" t="str">
            <v>2002-2003</v>
          </cell>
          <cell r="E13">
            <v>4889</v>
          </cell>
          <cell r="F13">
            <v>283</v>
          </cell>
          <cell r="G13">
            <v>10</v>
          </cell>
        </row>
        <row r="14">
          <cell r="B14" t="str">
            <v>2003-2004</v>
          </cell>
          <cell r="E14">
            <v>5508</v>
          </cell>
          <cell r="F14">
            <v>285</v>
          </cell>
          <cell r="G14">
            <v>11</v>
          </cell>
        </row>
        <row r="15">
          <cell r="B15" t="str">
            <v>2004-2005</v>
          </cell>
          <cell r="E15">
            <v>5605</v>
          </cell>
          <cell r="F15">
            <v>424</v>
          </cell>
          <cell r="G15">
            <v>12</v>
          </cell>
        </row>
        <row r="16">
          <cell r="B16" t="str">
            <v>2005-2006</v>
          </cell>
          <cell r="E16">
            <v>5533</v>
          </cell>
          <cell r="F16">
            <v>494</v>
          </cell>
          <cell r="G16">
            <v>23</v>
          </cell>
        </row>
        <row r="17">
          <cell r="B17" t="str">
            <v>2006-2007</v>
          </cell>
          <cell r="E17">
            <v>5626</v>
          </cell>
          <cell r="F17">
            <v>700</v>
          </cell>
          <cell r="G17">
            <v>20</v>
          </cell>
        </row>
        <row r="18">
          <cell r="B18" t="str">
            <v>2007-2008</v>
          </cell>
          <cell r="E18">
            <v>5638</v>
          </cell>
          <cell r="F18">
            <v>665</v>
          </cell>
          <cell r="G18">
            <v>9</v>
          </cell>
        </row>
        <row r="19">
          <cell r="B19" t="str">
            <v>2008-2009</v>
          </cell>
          <cell r="E19">
            <v>5383</v>
          </cell>
          <cell r="F19">
            <v>701</v>
          </cell>
          <cell r="G19">
            <v>15</v>
          </cell>
        </row>
        <row r="20">
          <cell r="B20" t="str">
            <v>2009-2010</v>
          </cell>
          <cell r="E20">
            <v>5956</v>
          </cell>
          <cell r="F20">
            <v>734</v>
          </cell>
          <cell r="G20">
            <v>1</v>
          </cell>
        </row>
        <row r="21">
          <cell r="B21" t="str">
            <v>2010-2011</v>
          </cell>
          <cell r="E21">
            <v>6144</v>
          </cell>
          <cell r="F21">
            <v>831</v>
          </cell>
          <cell r="G21">
            <v>12</v>
          </cell>
        </row>
        <row r="22">
          <cell r="B22" t="str">
            <v>2011-2012</v>
          </cell>
          <cell r="E22">
            <v>6127</v>
          </cell>
          <cell r="F22">
            <v>870</v>
          </cell>
          <cell r="G22">
            <v>14</v>
          </cell>
        </row>
        <row r="23">
          <cell r="B23" t="str">
            <v>2012-2013</v>
          </cell>
          <cell r="E23">
            <v>6446</v>
          </cell>
          <cell r="F23">
            <v>965</v>
          </cell>
          <cell r="G23">
            <v>41</v>
          </cell>
        </row>
        <row r="24">
          <cell r="B24" t="str">
            <v>2013-2014</v>
          </cell>
          <cell r="E24">
            <v>6709</v>
          </cell>
          <cell r="F24">
            <v>1003</v>
          </cell>
          <cell r="G24">
            <v>42</v>
          </cell>
        </row>
        <row r="25">
          <cell r="B25" t="str">
            <v>2014-2015</v>
          </cell>
          <cell r="E25">
            <v>6627</v>
          </cell>
          <cell r="F25">
            <v>1343</v>
          </cell>
          <cell r="G25">
            <v>45</v>
          </cell>
        </row>
        <row r="26">
          <cell r="B26" t="str">
            <v>2015-2016</v>
          </cell>
          <cell r="E26">
            <v>6784</v>
          </cell>
          <cell r="F26">
            <v>1350</v>
          </cell>
          <cell r="G26">
            <v>45</v>
          </cell>
        </row>
        <row r="27">
          <cell r="B27" t="str">
            <v>2016-2017</v>
          </cell>
          <cell r="E27">
            <v>6997</v>
          </cell>
          <cell r="F27">
            <v>1411</v>
          </cell>
          <cell r="G27">
            <v>43</v>
          </cell>
        </row>
        <row r="28">
          <cell r="B28" t="str">
            <v>2017-2018</v>
          </cell>
          <cell r="E28">
            <v>7373</v>
          </cell>
          <cell r="F28">
            <v>1519</v>
          </cell>
          <cell r="G28">
            <v>49</v>
          </cell>
        </row>
        <row r="29">
          <cell r="B29" t="str">
            <v>2018-2019</v>
          </cell>
          <cell r="E29">
            <v>8037</v>
          </cell>
          <cell r="F29">
            <v>1706</v>
          </cell>
          <cell r="G29">
            <v>59</v>
          </cell>
        </row>
        <row r="30">
          <cell r="B30" t="str">
            <v>2019-2020</v>
          </cell>
          <cell r="E30">
            <v>7358</v>
          </cell>
          <cell r="F30">
            <v>1756</v>
          </cell>
          <cell r="G30">
            <v>32</v>
          </cell>
        </row>
        <row r="31">
          <cell r="B31" t="str">
            <v>2020-2021</v>
          </cell>
          <cell r="E31">
            <v>5794</v>
          </cell>
          <cell r="F31">
            <v>2339</v>
          </cell>
          <cell r="G31">
            <v>62</v>
          </cell>
        </row>
        <row r="32">
          <cell r="B32" t="str">
            <v>2021-2022</v>
          </cell>
          <cell r="E32">
            <v>5280</v>
          </cell>
          <cell r="F32">
            <v>3454</v>
          </cell>
          <cell r="G32">
            <v>53</v>
          </cell>
        </row>
        <row r="33">
          <cell r="B33" t="str">
            <v>2022-2023</v>
          </cell>
          <cell r="E33">
            <v>4970</v>
          </cell>
          <cell r="F33">
            <v>3908</v>
          </cell>
          <cell r="G33">
            <v>50</v>
          </cell>
        </row>
      </sheetData>
      <sheetData sheetId="16">
        <row r="3">
          <cell r="E3" t="str">
            <v>Lavere nivå</v>
          </cell>
          <cell r="F3" t="str">
            <v>Høyere nivå</v>
          </cell>
          <cell r="G3" t="str">
            <v>Forskerutdanning</v>
          </cell>
        </row>
        <row r="4">
          <cell r="B4" t="str">
            <v>1993-1994</v>
          </cell>
          <cell r="E4">
            <v>3908</v>
          </cell>
          <cell r="F4">
            <v>568</v>
          </cell>
          <cell r="G4">
            <v>108</v>
          </cell>
        </row>
        <row r="5">
          <cell r="B5" t="str">
            <v>1994-1995</v>
          </cell>
          <cell r="E5">
            <v>4758</v>
          </cell>
          <cell r="F5">
            <v>564</v>
          </cell>
          <cell r="G5">
            <v>143</v>
          </cell>
        </row>
        <row r="6">
          <cell r="B6" t="str">
            <v>1995-1996</v>
          </cell>
          <cell r="E6">
            <v>5364</v>
          </cell>
          <cell r="F6">
            <v>621</v>
          </cell>
          <cell r="G6">
            <v>137</v>
          </cell>
        </row>
        <row r="7">
          <cell r="B7" t="str">
            <v>1996-1997</v>
          </cell>
          <cell r="E7">
            <v>5185</v>
          </cell>
          <cell r="F7">
            <v>747</v>
          </cell>
          <cell r="G7">
            <v>130</v>
          </cell>
        </row>
        <row r="8">
          <cell r="B8" t="str">
            <v>1997-1998</v>
          </cell>
          <cell r="E8">
            <v>5155</v>
          </cell>
          <cell r="F8">
            <v>758</v>
          </cell>
          <cell r="G8">
            <v>128</v>
          </cell>
        </row>
        <row r="9">
          <cell r="B9" t="str">
            <v>1998-1999</v>
          </cell>
          <cell r="E9">
            <v>6068</v>
          </cell>
          <cell r="F9">
            <v>1080</v>
          </cell>
          <cell r="G9">
            <v>176</v>
          </cell>
        </row>
        <row r="10">
          <cell r="B10" t="str">
            <v>1999-2000</v>
          </cell>
          <cell r="E10">
            <v>5821</v>
          </cell>
          <cell r="F10">
            <v>1035</v>
          </cell>
          <cell r="G10">
            <v>158</v>
          </cell>
        </row>
        <row r="11">
          <cell r="B11" t="str">
            <v>2000-2001</v>
          </cell>
          <cell r="E11">
            <v>6195</v>
          </cell>
          <cell r="F11">
            <v>1110</v>
          </cell>
          <cell r="G11">
            <v>186</v>
          </cell>
        </row>
        <row r="12">
          <cell r="B12" t="str">
            <v>2001-2002</v>
          </cell>
          <cell r="E12">
            <v>6445</v>
          </cell>
          <cell r="F12">
            <v>1106</v>
          </cell>
          <cell r="G12">
            <v>166</v>
          </cell>
        </row>
        <row r="13">
          <cell r="B13" t="str">
            <v>2002-2003</v>
          </cell>
          <cell r="E13">
            <v>6449</v>
          </cell>
          <cell r="F13">
            <v>1193</v>
          </cell>
          <cell r="G13">
            <v>151</v>
          </cell>
        </row>
        <row r="14">
          <cell r="B14" t="str">
            <v>2003-2004</v>
          </cell>
          <cell r="E14">
            <v>6978</v>
          </cell>
          <cell r="F14">
            <v>1191</v>
          </cell>
          <cell r="G14">
            <v>215</v>
          </cell>
        </row>
        <row r="15">
          <cell r="B15" t="str">
            <v>2004-2005</v>
          </cell>
          <cell r="E15">
            <v>7402</v>
          </cell>
          <cell r="F15">
            <v>1177</v>
          </cell>
          <cell r="G15">
            <v>223</v>
          </cell>
        </row>
        <row r="16">
          <cell r="B16" t="str">
            <v>2005-2006</v>
          </cell>
          <cell r="E16">
            <v>7402</v>
          </cell>
          <cell r="F16">
            <v>1132</v>
          </cell>
          <cell r="G16">
            <v>240</v>
          </cell>
        </row>
        <row r="17">
          <cell r="B17" t="str">
            <v>2006-2007</v>
          </cell>
          <cell r="E17">
            <v>7352</v>
          </cell>
          <cell r="F17">
            <v>1495</v>
          </cell>
          <cell r="G17">
            <v>246</v>
          </cell>
        </row>
        <row r="18">
          <cell r="B18" t="str">
            <v>2007-2008</v>
          </cell>
          <cell r="E18">
            <v>6999</v>
          </cell>
          <cell r="F18">
            <v>1461</v>
          </cell>
          <cell r="G18">
            <v>333</v>
          </cell>
        </row>
        <row r="19">
          <cell r="B19" t="str">
            <v>2008-2009</v>
          </cell>
          <cell r="E19">
            <v>7080</v>
          </cell>
          <cell r="F19">
            <v>1579</v>
          </cell>
          <cell r="G19">
            <v>324</v>
          </cell>
        </row>
        <row r="20">
          <cell r="B20" t="str">
            <v>2009-2010</v>
          </cell>
          <cell r="E20">
            <v>6843</v>
          </cell>
          <cell r="F20">
            <v>1734</v>
          </cell>
          <cell r="G20">
            <v>471</v>
          </cell>
        </row>
        <row r="21">
          <cell r="B21" t="str">
            <v>2010-2011</v>
          </cell>
          <cell r="E21">
            <v>7122</v>
          </cell>
          <cell r="F21">
            <v>1865</v>
          </cell>
          <cell r="G21">
            <v>419</v>
          </cell>
        </row>
        <row r="22">
          <cell r="B22" t="str">
            <v>2011-2012</v>
          </cell>
          <cell r="E22">
            <v>7525</v>
          </cell>
          <cell r="F22">
            <v>2070</v>
          </cell>
          <cell r="G22">
            <v>486</v>
          </cell>
        </row>
        <row r="23">
          <cell r="B23" t="str">
            <v>2012-2013</v>
          </cell>
          <cell r="E23">
            <v>7744</v>
          </cell>
          <cell r="F23">
            <v>2001</v>
          </cell>
          <cell r="G23">
            <v>504</v>
          </cell>
        </row>
        <row r="24">
          <cell r="B24" t="str">
            <v>2013-2014</v>
          </cell>
          <cell r="E24">
            <v>7977</v>
          </cell>
          <cell r="F24">
            <v>2165</v>
          </cell>
          <cell r="G24">
            <v>476</v>
          </cell>
        </row>
        <row r="25">
          <cell r="B25" t="str">
            <v>2014-2015</v>
          </cell>
          <cell r="E25">
            <v>8175</v>
          </cell>
          <cell r="F25">
            <v>2219</v>
          </cell>
          <cell r="G25">
            <v>456</v>
          </cell>
        </row>
        <row r="26">
          <cell r="B26" t="str">
            <v>2015-2016</v>
          </cell>
          <cell r="E26">
            <v>8302</v>
          </cell>
          <cell r="F26">
            <v>2357</v>
          </cell>
          <cell r="G26">
            <v>428</v>
          </cell>
        </row>
        <row r="27">
          <cell r="B27" t="str">
            <v>2016-2017</v>
          </cell>
          <cell r="E27">
            <v>8461</v>
          </cell>
          <cell r="F27">
            <v>2291</v>
          </cell>
          <cell r="G27">
            <v>501</v>
          </cell>
        </row>
        <row r="28">
          <cell r="B28" t="str">
            <v>2017-2018</v>
          </cell>
          <cell r="E28">
            <v>8728</v>
          </cell>
          <cell r="F28">
            <v>2384</v>
          </cell>
          <cell r="G28">
            <v>509</v>
          </cell>
        </row>
        <row r="29">
          <cell r="B29" t="str">
            <v>2018-2019</v>
          </cell>
          <cell r="E29">
            <v>9007</v>
          </cell>
          <cell r="F29">
            <v>2585</v>
          </cell>
          <cell r="G29">
            <v>515</v>
          </cell>
        </row>
        <row r="30">
          <cell r="B30" t="str">
            <v>2019-2020</v>
          </cell>
          <cell r="E30">
            <v>8845</v>
          </cell>
          <cell r="F30">
            <v>2487</v>
          </cell>
          <cell r="G30">
            <v>538</v>
          </cell>
        </row>
        <row r="31">
          <cell r="B31" t="str">
            <v>2020-2021</v>
          </cell>
          <cell r="E31">
            <v>9155</v>
          </cell>
          <cell r="F31">
            <v>2829</v>
          </cell>
          <cell r="G31">
            <v>528</v>
          </cell>
        </row>
        <row r="32">
          <cell r="B32" t="str">
            <v>2021-2022</v>
          </cell>
          <cell r="E32">
            <v>9376</v>
          </cell>
          <cell r="F32">
            <v>2941</v>
          </cell>
          <cell r="G32">
            <v>491</v>
          </cell>
        </row>
        <row r="33">
          <cell r="B33" t="str">
            <v>2022-2023</v>
          </cell>
          <cell r="E33">
            <v>9400</v>
          </cell>
          <cell r="F33">
            <v>3192</v>
          </cell>
          <cell r="G33">
            <v>482</v>
          </cell>
        </row>
      </sheetData>
      <sheetData sheetId="17">
        <row r="3">
          <cell r="E3" t="str">
            <v>Lavere nivå</v>
          </cell>
          <cell r="F3" t="str">
            <v>Høyere nivå</v>
          </cell>
          <cell r="G3" t="str">
            <v>Forskerutdanning</v>
          </cell>
        </row>
        <row r="4">
          <cell r="B4" t="str">
            <v>1993-1994</v>
          </cell>
          <cell r="E4">
            <v>3329</v>
          </cell>
          <cell r="F4">
            <v>2373</v>
          </cell>
          <cell r="G4">
            <v>253</v>
          </cell>
        </row>
        <row r="5">
          <cell r="B5" t="str">
            <v>1994-1995</v>
          </cell>
          <cell r="E5">
            <v>3024</v>
          </cell>
          <cell r="F5">
            <v>2442</v>
          </cell>
          <cell r="G5">
            <v>290</v>
          </cell>
        </row>
        <row r="6">
          <cell r="B6" t="str">
            <v>1995-1996</v>
          </cell>
          <cell r="E6">
            <v>3212</v>
          </cell>
          <cell r="F6">
            <v>2664</v>
          </cell>
          <cell r="G6">
            <v>274</v>
          </cell>
        </row>
        <row r="7">
          <cell r="B7" t="str">
            <v>1996-1997</v>
          </cell>
          <cell r="E7">
            <v>3252</v>
          </cell>
          <cell r="F7">
            <v>2653</v>
          </cell>
          <cell r="G7">
            <v>337</v>
          </cell>
        </row>
        <row r="8">
          <cell r="B8" t="str">
            <v>1997-1998</v>
          </cell>
          <cell r="E8">
            <v>2697</v>
          </cell>
          <cell r="F8">
            <v>2371</v>
          </cell>
          <cell r="G8">
            <v>295</v>
          </cell>
        </row>
        <row r="9">
          <cell r="B9" t="str">
            <v>1998-1999</v>
          </cell>
          <cell r="E9">
            <v>2899</v>
          </cell>
          <cell r="F9">
            <v>2195</v>
          </cell>
          <cell r="G9">
            <v>289</v>
          </cell>
        </row>
        <row r="10">
          <cell r="B10" t="str">
            <v>1999-2000</v>
          </cell>
          <cell r="E10">
            <v>3266</v>
          </cell>
          <cell r="F10">
            <v>2131</v>
          </cell>
          <cell r="G10">
            <v>305</v>
          </cell>
        </row>
        <row r="11">
          <cell r="B11" t="str">
            <v>2000-2001</v>
          </cell>
          <cell r="E11">
            <v>3547</v>
          </cell>
          <cell r="F11">
            <v>2245</v>
          </cell>
          <cell r="G11">
            <v>332</v>
          </cell>
        </row>
        <row r="12">
          <cell r="B12" t="str">
            <v>2001-2002</v>
          </cell>
          <cell r="E12">
            <v>3259</v>
          </cell>
          <cell r="F12">
            <v>1860</v>
          </cell>
          <cell r="G12">
            <v>320</v>
          </cell>
        </row>
        <row r="13">
          <cell r="B13" t="str">
            <v>2002-2003</v>
          </cell>
          <cell r="E13">
            <v>3396</v>
          </cell>
          <cell r="F13">
            <v>1830</v>
          </cell>
          <cell r="G13">
            <v>316</v>
          </cell>
        </row>
        <row r="14">
          <cell r="B14" t="str">
            <v>2003-2004</v>
          </cell>
          <cell r="E14">
            <v>3289</v>
          </cell>
          <cell r="F14">
            <v>2321</v>
          </cell>
          <cell r="G14">
            <v>298</v>
          </cell>
        </row>
        <row r="15">
          <cell r="B15" t="str">
            <v>2004-2005</v>
          </cell>
          <cell r="E15">
            <v>2921</v>
          </cell>
          <cell r="F15">
            <v>2005</v>
          </cell>
          <cell r="G15">
            <v>385</v>
          </cell>
        </row>
        <row r="16">
          <cell r="B16" t="str">
            <v>2005-2006</v>
          </cell>
          <cell r="E16">
            <v>2869</v>
          </cell>
          <cell r="F16">
            <v>2335</v>
          </cell>
          <cell r="G16">
            <v>346</v>
          </cell>
        </row>
        <row r="17">
          <cell r="B17" t="str">
            <v>2006-2007</v>
          </cell>
          <cell r="E17">
            <v>2712</v>
          </cell>
          <cell r="F17">
            <v>2445</v>
          </cell>
          <cell r="G17">
            <v>445</v>
          </cell>
        </row>
        <row r="18">
          <cell r="B18" t="str">
            <v>2007-2008</v>
          </cell>
          <cell r="E18">
            <v>2721</v>
          </cell>
          <cell r="F18">
            <v>2328</v>
          </cell>
          <cell r="G18">
            <v>542</v>
          </cell>
        </row>
        <row r="19">
          <cell r="B19" t="str">
            <v>2008-2009</v>
          </cell>
          <cell r="E19">
            <v>2971</v>
          </cell>
          <cell r="F19">
            <v>2216</v>
          </cell>
          <cell r="G19">
            <v>455</v>
          </cell>
        </row>
        <row r="20">
          <cell r="B20" t="str">
            <v>2009-2010</v>
          </cell>
          <cell r="E20">
            <v>3297</v>
          </cell>
          <cell r="F20">
            <v>2630</v>
          </cell>
          <cell r="G20">
            <v>444</v>
          </cell>
        </row>
        <row r="21">
          <cell r="B21" t="str">
            <v>2010-2011</v>
          </cell>
          <cell r="E21">
            <v>3457</v>
          </cell>
          <cell r="F21">
            <v>3065</v>
          </cell>
          <cell r="G21">
            <v>568</v>
          </cell>
        </row>
        <row r="22">
          <cell r="B22" t="str">
            <v>2011-2012</v>
          </cell>
          <cell r="E22">
            <v>3651</v>
          </cell>
          <cell r="F22">
            <v>2974</v>
          </cell>
          <cell r="G22">
            <v>586</v>
          </cell>
        </row>
        <row r="23">
          <cell r="B23" t="str">
            <v>2012-2013</v>
          </cell>
          <cell r="E23">
            <v>3867</v>
          </cell>
          <cell r="F23">
            <v>3017</v>
          </cell>
          <cell r="G23">
            <v>651</v>
          </cell>
        </row>
        <row r="24">
          <cell r="B24" t="str">
            <v>2013-2014</v>
          </cell>
          <cell r="E24">
            <v>4099</v>
          </cell>
          <cell r="F24">
            <v>3134</v>
          </cell>
          <cell r="G24">
            <v>575</v>
          </cell>
        </row>
        <row r="25">
          <cell r="B25" t="str">
            <v>2014-2015</v>
          </cell>
          <cell r="E25">
            <v>4405</v>
          </cell>
          <cell r="F25">
            <v>3208</v>
          </cell>
          <cell r="G25">
            <v>535</v>
          </cell>
        </row>
        <row r="26">
          <cell r="B26" t="str">
            <v>2015-2016</v>
          </cell>
          <cell r="E26">
            <v>4710</v>
          </cell>
          <cell r="F26">
            <v>2807</v>
          </cell>
          <cell r="G26">
            <v>543</v>
          </cell>
        </row>
        <row r="27">
          <cell r="B27" t="str">
            <v>2016-2017</v>
          </cell>
          <cell r="E27">
            <v>5153</v>
          </cell>
          <cell r="F27">
            <v>4037</v>
          </cell>
          <cell r="G27">
            <v>575</v>
          </cell>
        </row>
        <row r="28">
          <cell r="B28" t="str">
            <v>2017-2018</v>
          </cell>
          <cell r="E28">
            <v>5286</v>
          </cell>
          <cell r="F28">
            <v>4267</v>
          </cell>
          <cell r="G28">
            <v>586</v>
          </cell>
        </row>
        <row r="29">
          <cell r="B29" t="str">
            <v>2018-2019</v>
          </cell>
          <cell r="E29">
            <v>5182</v>
          </cell>
          <cell r="F29">
            <v>4298</v>
          </cell>
          <cell r="G29">
            <v>644</v>
          </cell>
        </row>
        <row r="30">
          <cell r="B30" t="str">
            <v>2019-2020</v>
          </cell>
          <cell r="E30">
            <v>5215</v>
          </cell>
          <cell r="F30">
            <v>4412</v>
          </cell>
          <cell r="G30">
            <v>593</v>
          </cell>
        </row>
        <row r="31">
          <cell r="B31" t="str">
            <v>2020-2021</v>
          </cell>
          <cell r="E31">
            <v>5875</v>
          </cell>
          <cell r="F31">
            <v>4831</v>
          </cell>
          <cell r="G31">
            <v>644</v>
          </cell>
        </row>
        <row r="32">
          <cell r="B32" t="str">
            <v>2021-2022</v>
          </cell>
          <cell r="E32">
            <v>5233</v>
          </cell>
          <cell r="F32">
            <v>5017</v>
          </cell>
          <cell r="G32">
            <v>569</v>
          </cell>
        </row>
        <row r="33">
          <cell r="B33" t="str">
            <v>2022-2023</v>
          </cell>
          <cell r="E33">
            <v>5526</v>
          </cell>
          <cell r="F33">
            <v>5318</v>
          </cell>
          <cell r="G33">
            <v>570</v>
          </cell>
        </row>
      </sheetData>
      <sheetData sheetId="18"/>
      <sheetData sheetId="19"/>
      <sheetData sheetId="20"/>
      <sheetData sheetId="21">
        <row r="14">
          <cell r="B14" t="str">
            <v>Brasil</v>
          </cell>
          <cell r="C14" t="str">
            <v>India</v>
          </cell>
          <cell r="D14" t="str">
            <v>Japan</v>
          </cell>
          <cell r="E14" t="str">
            <v>Kina</v>
          </cell>
          <cell r="F14" t="str">
            <v>Sør-Afrika</v>
          </cell>
          <cell r="G14" t="str">
            <v>Sør-Korea</v>
          </cell>
        </row>
        <row r="15">
          <cell r="A15" t="str">
            <v>2019/20</v>
          </cell>
          <cell r="B15">
            <v>74</v>
          </cell>
          <cell r="C15">
            <v>165</v>
          </cell>
          <cell r="D15">
            <v>187</v>
          </cell>
          <cell r="E15">
            <v>279</v>
          </cell>
          <cell r="F15">
            <v>265</v>
          </cell>
          <cell r="G15">
            <v>137</v>
          </cell>
        </row>
        <row r="16">
          <cell r="A16" t="str">
            <v>2020/21</v>
          </cell>
          <cell r="B16">
            <v>37</v>
          </cell>
          <cell r="C16">
            <v>100</v>
          </cell>
          <cell r="D16">
            <v>143</v>
          </cell>
          <cell r="E16">
            <v>95</v>
          </cell>
          <cell r="F16">
            <v>119</v>
          </cell>
          <cell r="G16">
            <v>94</v>
          </cell>
        </row>
        <row r="17">
          <cell r="A17" t="str">
            <v>2021/22</v>
          </cell>
          <cell r="B17">
            <v>8</v>
          </cell>
          <cell r="C17">
            <v>0</v>
          </cell>
          <cell r="D17">
            <v>58</v>
          </cell>
          <cell r="E17">
            <v>38</v>
          </cell>
          <cell r="F17">
            <v>26</v>
          </cell>
          <cell r="G17">
            <v>112</v>
          </cell>
        </row>
        <row r="18">
          <cell r="A18" t="str">
            <v>2022/23</v>
          </cell>
          <cell r="B18">
            <v>43</v>
          </cell>
          <cell r="C18">
            <v>76</v>
          </cell>
          <cell r="D18">
            <v>105</v>
          </cell>
          <cell r="E18">
            <v>31</v>
          </cell>
          <cell r="F18">
            <v>100</v>
          </cell>
          <cell r="G18">
            <v>151</v>
          </cell>
        </row>
        <row r="19">
          <cell r="A19" t="str">
            <v>2023/24</v>
          </cell>
          <cell r="B19">
            <v>55</v>
          </cell>
          <cell r="C19">
            <v>101</v>
          </cell>
          <cell r="D19">
            <v>213</v>
          </cell>
          <cell r="E19">
            <v>38</v>
          </cell>
          <cell r="F19">
            <v>218</v>
          </cell>
          <cell r="G19">
            <v>171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 3.3a"/>
      <sheetName val="Figur 3.3b"/>
      <sheetName val="Figur 3.3c"/>
      <sheetName val="Figur 3.3d"/>
      <sheetName val="Figur 3.3e"/>
      <sheetName val="Figur 3.3f"/>
      <sheetName val="Figur 3.3g"/>
      <sheetName val="Figur 3.3h"/>
      <sheetName val="Figur 3.3i"/>
      <sheetName val="Figur 3.3j"/>
      <sheetName val="Figur 3.3k"/>
      <sheetName val="Figur 3.3l"/>
      <sheetName val="Figur 3.3m"/>
      <sheetName val="Figur 3.3n"/>
      <sheetName val="Figur 3.3o"/>
      <sheetName val="Figur 3.3p"/>
      <sheetName val="Figur 3.3q"/>
      <sheetName val="Figur 3.3r"/>
      <sheetName val="Figur 3.3s"/>
      <sheetName val="Figur 3.3t"/>
      <sheetName val="Figur 3.3u"/>
      <sheetName val="Figur 3.3v"/>
    </sheetNames>
    <sheetDataSet>
      <sheetData sheetId="0"/>
      <sheetData sheetId="1">
        <row r="2">
          <cell r="T2" t="str">
            <v>Mediefag</v>
          </cell>
          <cell r="U2" t="str">
            <v>Helsefag</v>
          </cell>
          <cell r="V2" t="str">
            <v>Land- og havbruk</v>
          </cell>
          <cell r="W2" t="str">
            <v>Reiseliv</v>
          </cell>
          <cell r="X2" t="str">
            <v>Pedagogiske fag</v>
          </cell>
          <cell r="Y2" t="str">
            <v>Økonomisk�administrative fag</v>
          </cell>
          <cell r="Z2" t="str">
            <v>Samfunnsfag</v>
          </cell>
          <cell r="AA2" t="str">
            <v>Informasjonsteknologi</v>
          </cell>
          <cell r="AB2" t="str">
            <v>Historiefag</v>
          </cell>
          <cell r="AC2" t="str">
            <v>Estetiske fag</v>
          </cell>
          <cell r="AD2" t="str">
            <v>Teknologiske fag</v>
          </cell>
          <cell r="AE2" t="str">
            <v>Språkfag</v>
          </cell>
          <cell r="AF2" t="str">
            <v>Realfag</v>
          </cell>
          <cell r="AG2" t="str">
            <v>Lærerutdanninger</v>
          </cell>
          <cell r="AH2" t="str">
            <v>Idrettsfag</v>
          </cell>
          <cell r="AI2" t="str">
            <v>Juridiske fag</v>
          </cell>
        </row>
        <row r="12">
          <cell r="S12">
            <v>2023</v>
          </cell>
          <cell r="T12">
            <v>4211</v>
          </cell>
          <cell r="U12">
            <v>29956</v>
          </cell>
          <cell r="V12">
            <v>1101</v>
          </cell>
          <cell r="W12">
            <v>418</v>
          </cell>
          <cell r="X12">
            <v>2268</v>
          </cell>
          <cell r="Y12">
            <v>23469</v>
          </cell>
          <cell r="Z12">
            <v>15672</v>
          </cell>
          <cell r="AA12">
            <v>7380</v>
          </cell>
          <cell r="AB12">
            <v>3585</v>
          </cell>
          <cell r="AC12">
            <v>2887</v>
          </cell>
          <cell r="AD12">
            <v>14672</v>
          </cell>
          <cell r="AE12">
            <v>4406</v>
          </cell>
          <cell r="AF12">
            <v>3504</v>
          </cell>
          <cell r="AG12">
            <v>8613</v>
          </cell>
          <cell r="AH12">
            <v>2832</v>
          </cell>
          <cell r="AI12">
            <v>9808</v>
          </cell>
        </row>
        <row r="13">
          <cell r="S13">
            <v>2024</v>
          </cell>
          <cell r="T13">
            <v>4240</v>
          </cell>
          <cell r="U13">
            <v>31855</v>
          </cell>
          <cell r="V13">
            <v>1090</v>
          </cell>
          <cell r="W13">
            <v>311</v>
          </cell>
          <cell r="X13">
            <v>2286</v>
          </cell>
          <cell r="Y13">
            <v>25804</v>
          </cell>
          <cell r="Z13">
            <v>17179</v>
          </cell>
          <cell r="AA13">
            <v>7332</v>
          </cell>
          <cell r="AB13">
            <v>4039</v>
          </cell>
          <cell r="AC13">
            <v>2871</v>
          </cell>
          <cell r="AD13">
            <v>14996</v>
          </cell>
          <cell r="AE13">
            <v>4537</v>
          </cell>
          <cell r="AF13">
            <v>3730</v>
          </cell>
          <cell r="AG13">
            <v>8124</v>
          </cell>
          <cell r="AH13">
            <v>2883</v>
          </cell>
          <cell r="AI13">
            <v>9680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verse"/>
      <sheetName val="Figur 1"/>
      <sheetName val="Utveks"/>
      <sheetName val="Grads"/>
    </sheetNames>
    <sheetDataSet>
      <sheetData sheetId="0"/>
      <sheetData sheetId="1"/>
      <sheetData sheetId="2">
        <row r="20">
          <cell r="B20" t="str">
            <v>2014</v>
          </cell>
          <cell r="C20" t="str">
            <v>2015</v>
          </cell>
          <cell r="D20" t="str">
            <v>2016</v>
          </cell>
          <cell r="E20" t="str">
            <v>2017</v>
          </cell>
          <cell r="F20" t="str">
            <v>2018</v>
          </cell>
          <cell r="G20" t="str">
            <v>2019</v>
          </cell>
          <cell r="H20" t="str">
            <v>2020</v>
          </cell>
          <cell r="I20" t="str">
            <v>2021</v>
          </cell>
          <cell r="J20" t="str">
            <v>2022</v>
          </cell>
          <cell r="K20" t="str">
            <v>2023</v>
          </cell>
        </row>
        <row r="21">
          <cell r="A21" t="str">
            <v>Utreisende utvekslingsstudenter - Tre måneder eller mer</v>
          </cell>
          <cell r="B21">
            <v>6470</v>
          </cell>
          <cell r="C21">
            <v>6465</v>
          </cell>
          <cell r="D21">
            <v>6890</v>
          </cell>
          <cell r="E21">
            <v>6835</v>
          </cell>
          <cell r="F21">
            <v>7295</v>
          </cell>
          <cell r="G21">
            <v>7680</v>
          </cell>
          <cell r="H21">
            <v>3950</v>
          </cell>
          <cell r="I21">
            <v>2810</v>
          </cell>
          <cell r="J21">
            <v>7175</v>
          </cell>
          <cell r="K21">
            <v>8085</v>
          </cell>
        </row>
        <row r="22">
          <cell r="A22" t="str">
            <v>Utreisende utvekslingsstudenter - Mellom én og tre måneder</v>
          </cell>
          <cell r="B22">
            <v>670</v>
          </cell>
          <cell r="C22">
            <v>900</v>
          </cell>
          <cell r="D22">
            <v>1285</v>
          </cell>
          <cell r="E22">
            <v>1555</v>
          </cell>
          <cell r="F22">
            <v>1540</v>
          </cell>
          <cell r="G22">
            <v>1620</v>
          </cell>
          <cell r="H22">
            <v>725</v>
          </cell>
          <cell r="I22">
            <v>60</v>
          </cell>
          <cell r="J22">
            <v>730</v>
          </cell>
          <cell r="K22">
            <v>1190</v>
          </cell>
        </row>
        <row r="23">
          <cell r="A23" t="str">
            <v>Utreisende utvekslingsstudenter - Under én måned</v>
          </cell>
          <cell r="B23">
            <v>45</v>
          </cell>
          <cell r="C23">
            <v>130</v>
          </cell>
          <cell r="D23">
            <v>185</v>
          </cell>
          <cell r="E23">
            <v>370</v>
          </cell>
          <cell r="F23">
            <v>430</v>
          </cell>
          <cell r="G23">
            <v>380</v>
          </cell>
          <cell r="H23">
            <v>180</v>
          </cell>
          <cell r="I23">
            <v>25</v>
          </cell>
          <cell r="J23">
            <v>285</v>
          </cell>
          <cell r="K23">
            <v>460</v>
          </cell>
        </row>
        <row r="26">
          <cell r="A26" t="str">
            <v>Utreisende utvekslingsstudenter - Andel kvinner (%)</v>
          </cell>
          <cell r="B26">
            <v>63.187195546276968</v>
          </cell>
          <cell r="C26">
            <v>63.042028018679119</v>
          </cell>
          <cell r="D26">
            <v>63.57655502392344</v>
          </cell>
          <cell r="E26">
            <v>64.954337899543376</v>
          </cell>
          <cell r="F26">
            <v>64.975715056664868</v>
          </cell>
          <cell r="G26">
            <v>64.049586776859499</v>
          </cell>
          <cell r="H26">
            <v>63.233779608650877</v>
          </cell>
          <cell r="I26">
            <v>56.994818652849744</v>
          </cell>
          <cell r="J26">
            <v>62.454212454212453</v>
          </cell>
          <cell r="K26">
            <v>63.739085772984083</v>
          </cell>
        </row>
      </sheetData>
      <sheetData sheetId="3">
        <row r="3">
          <cell r="C3" t="str">
            <v>Menn</v>
          </cell>
          <cell r="D3" t="str">
            <v>Kvinner</v>
          </cell>
          <cell r="E3" t="str">
            <v>Andel kvinner (%)</v>
          </cell>
        </row>
        <row r="4">
          <cell r="A4" t="str">
            <v>2014/15</v>
          </cell>
          <cell r="C4">
            <v>6535</v>
          </cell>
          <cell r="D4">
            <v>10947</v>
          </cell>
          <cell r="E4">
            <v>62.618693513327997</v>
          </cell>
        </row>
        <row r="5">
          <cell r="A5" t="str">
            <v>2015/16</v>
          </cell>
          <cell r="C5">
            <v>6424</v>
          </cell>
          <cell r="D5">
            <v>11024</v>
          </cell>
          <cell r="E5">
            <v>63.182026593305821</v>
          </cell>
        </row>
        <row r="6">
          <cell r="A6" t="str">
            <v>2016/17</v>
          </cell>
          <cell r="C6">
            <v>6385</v>
          </cell>
          <cell r="D6">
            <v>10572</v>
          </cell>
          <cell r="E6">
            <v>62.345933832635495</v>
          </cell>
        </row>
        <row r="7">
          <cell r="A7" t="str">
            <v>2017/18</v>
          </cell>
          <cell r="C7">
            <v>6323</v>
          </cell>
          <cell r="D7">
            <v>10312</v>
          </cell>
          <cell r="E7">
            <v>61.989780583107901</v>
          </cell>
        </row>
        <row r="8">
          <cell r="A8" t="str">
            <v>2018/19</v>
          </cell>
          <cell r="C8">
            <v>6138</v>
          </cell>
          <cell r="D8">
            <v>9803</v>
          </cell>
          <cell r="E8">
            <v>61.495514710494945</v>
          </cell>
        </row>
        <row r="9">
          <cell r="A9" t="str">
            <v>2019/20</v>
          </cell>
          <cell r="C9">
            <v>5859</v>
          </cell>
          <cell r="D9">
            <v>9505</v>
          </cell>
          <cell r="E9">
            <v>61.865399635511586</v>
          </cell>
        </row>
        <row r="10">
          <cell r="A10" t="str">
            <v>2020/21</v>
          </cell>
          <cell r="C10">
            <v>5532</v>
          </cell>
          <cell r="D10">
            <v>8791</v>
          </cell>
          <cell r="E10">
            <v>61.376806534943796</v>
          </cell>
        </row>
        <row r="11">
          <cell r="A11" t="str">
            <v>2021/22</v>
          </cell>
          <cell r="C11">
            <v>5353</v>
          </cell>
          <cell r="D11">
            <v>8740</v>
          </cell>
          <cell r="E11">
            <v>62.016603987795364</v>
          </cell>
        </row>
        <row r="12">
          <cell r="A12" t="str">
            <v>2022/23</v>
          </cell>
          <cell r="C12">
            <v>5271</v>
          </cell>
          <cell r="D12">
            <v>8549</v>
          </cell>
          <cell r="E12">
            <v>61.859623733719246</v>
          </cell>
        </row>
        <row r="13">
          <cell r="A13" t="str">
            <v>2023/24</v>
          </cell>
          <cell r="C13">
            <v>5186</v>
          </cell>
          <cell r="D13">
            <v>8339</v>
          </cell>
          <cell r="E13">
            <v>61.656192236598898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 1"/>
    </sheetNames>
    <sheetDataSet>
      <sheetData sheetId="0">
        <row r="3">
          <cell r="B3" t="str">
            <v>Kortere utdanning på universitets- og høgskolenivå</v>
          </cell>
          <cell r="C3" t="str">
            <v>Bachelornivå</v>
          </cell>
          <cell r="D3" t="str">
            <v>Masternivå</v>
          </cell>
          <cell r="E3" t="str">
            <v>Doktorgrad</v>
          </cell>
        </row>
        <row r="4">
          <cell r="A4" t="str">
            <v>Canada1</v>
          </cell>
          <cell r="B4">
            <v>26.34698486328125</v>
          </cell>
          <cell r="C4">
            <v>24.534811019897461</v>
          </cell>
          <cell r="D4">
            <v>12.384006500244141</v>
          </cell>
          <cell r="E4" t="str">
            <v/>
          </cell>
        </row>
        <row r="5">
          <cell r="A5" t="str">
            <v>Japan2</v>
          </cell>
          <cell r="B5">
            <v>21.235013961791992</v>
          </cell>
          <cell r="C5">
            <v>34.751190185546875</v>
          </cell>
          <cell r="D5" t="str">
            <v/>
          </cell>
          <cell r="E5" t="str">
            <v/>
          </cell>
        </row>
        <row r="6">
          <cell r="A6" t="str">
            <v>Irland</v>
          </cell>
          <cell r="B6">
            <v>2.8666784763336182</v>
          </cell>
          <cell r="C6">
            <v>35.313346862792969</v>
          </cell>
          <cell r="D6">
            <v>15.503497123718262</v>
          </cell>
          <cell r="E6">
            <v>1.6305453777313232</v>
          </cell>
        </row>
        <row r="7">
          <cell r="A7" t="str">
            <v>Korea1</v>
          </cell>
          <cell r="B7">
            <v>15.111933708190918</v>
          </cell>
          <cell r="C7">
            <v>34.552505493164063</v>
          </cell>
          <cell r="D7">
            <v>4.8529815673828125</v>
          </cell>
          <cell r="E7" t="str">
            <v/>
          </cell>
        </row>
        <row r="8">
          <cell r="A8" t="str">
            <v>Storbritannia</v>
          </cell>
          <cell r="B8">
            <v>9.1176376342773438</v>
          </cell>
          <cell r="C8">
            <v>26.976816177368164</v>
          </cell>
          <cell r="D8">
            <v>14.830456733703613</v>
          </cell>
          <cell r="E8">
            <v>1.770548939704895</v>
          </cell>
        </row>
        <row r="9">
          <cell r="A9" t="str">
            <v>Australia</v>
          </cell>
          <cell r="B9">
            <v>11.614970207214355</v>
          </cell>
          <cell r="C9">
            <v>29.335733413696289</v>
          </cell>
          <cell r="D9">
            <v>8.9119043350219727</v>
          </cell>
          <cell r="E9">
            <v>1.5404489040374756</v>
          </cell>
        </row>
        <row r="10">
          <cell r="A10" t="str">
            <v>Luxembourg</v>
          </cell>
          <cell r="B10">
            <v>4.4953436851501465</v>
          </cell>
          <cell r="C10">
            <v>14.058252334594727</v>
          </cell>
          <cell r="D10">
            <v>30.103427886962891</v>
          </cell>
          <cell r="E10">
            <v>2.6666667461395264</v>
          </cell>
        </row>
        <row r="11">
          <cell r="A11" t="str">
            <v>USA</v>
          </cell>
          <cell r="B11">
            <v>10.455295562744141</v>
          </cell>
          <cell r="C11">
            <v>25.307851791381836</v>
          </cell>
          <cell r="D11">
            <v>12.852256774902344</v>
          </cell>
          <cell r="E11">
            <v>2.090590238571167</v>
          </cell>
        </row>
        <row r="12">
          <cell r="A12" t="str">
            <v>Israel</v>
          </cell>
          <cell r="B12">
            <v>10.655017852783203</v>
          </cell>
          <cell r="C12">
            <v>24.372106552124023</v>
          </cell>
          <cell r="D12">
            <v>13.945778846740723</v>
          </cell>
          <cell r="E12">
            <v>1.3665663003921509</v>
          </cell>
        </row>
        <row r="13">
          <cell r="A13" t="str">
            <v>Sverige</v>
          </cell>
          <cell r="B13">
            <v>9.7697010040283203</v>
          </cell>
          <cell r="C13">
            <v>20.210826873779297</v>
          </cell>
          <cell r="D13">
            <v>17.186883926391602</v>
          </cell>
          <cell r="E13">
            <v>2.2324526309967041</v>
          </cell>
        </row>
        <row r="14">
          <cell r="A14" t="str">
            <v>Norge4</v>
          </cell>
          <cell r="B14">
            <v>11.849003791809082</v>
          </cell>
          <cell r="C14">
            <v>20.482349395751953</v>
          </cell>
          <cell r="D14">
            <v>15.029709815979004</v>
          </cell>
          <cell r="E14">
            <v>1.4330654144287109</v>
          </cell>
        </row>
        <row r="15">
          <cell r="A15" t="str">
            <v>Litauen</v>
          </cell>
          <cell r="B15" t="str">
            <v/>
          </cell>
          <cell r="C15">
            <v>29.819765090942383</v>
          </cell>
          <cell r="D15">
            <v>15.914790153503418</v>
          </cell>
          <cell r="E15">
            <v>0.63873487710952759</v>
          </cell>
        </row>
        <row r="16">
          <cell r="A16" t="str">
            <v>Sveits</v>
          </cell>
          <cell r="B16" t="str">
            <v/>
          </cell>
          <cell r="C16">
            <v>25.222902000000001</v>
          </cell>
          <cell r="D16">
            <v>17.488495</v>
          </cell>
          <cell r="E16">
            <v>3.3246671999999999</v>
          </cell>
        </row>
        <row r="17">
          <cell r="A17" t="str">
            <v>Belgia</v>
          </cell>
          <cell r="B17">
            <v>0.72424453496932983</v>
          </cell>
          <cell r="C17">
            <v>24.567220687866211</v>
          </cell>
          <cell r="D17">
            <v>18.353170394897461</v>
          </cell>
          <cell r="E17">
            <v>1.1628886461257935</v>
          </cell>
        </row>
        <row r="18">
          <cell r="A18" t="str">
            <v>Island</v>
          </cell>
          <cell r="B18">
            <v>5.7920050621032715</v>
          </cell>
          <cell r="C18">
            <v>19.96173095703125</v>
          </cell>
          <cell r="D18">
            <v>17.489019393920898</v>
          </cell>
          <cell r="E18">
            <v>1.2189579010009766</v>
          </cell>
        </row>
        <row r="19">
          <cell r="A19" t="str">
            <v>Nederland</v>
          </cell>
          <cell r="B19">
            <v>2.296954870223999</v>
          </cell>
          <cell r="C19">
            <v>23.551706314086914</v>
          </cell>
          <cell r="D19">
            <v>17.200401306152344</v>
          </cell>
          <cell r="E19">
            <v>1.2003582715988159</v>
          </cell>
        </row>
        <row r="20">
          <cell r="A20" t="str">
            <v>Danmark</v>
          </cell>
          <cell r="B20">
            <v>5.1286168098449707</v>
          </cell>
          <cell r="C20">
            <v>20.678239822387695</v>
          </cell>
          <cell r="D20">
            <v>15.429459571838379</v>
          </cell>
          <cell r="E20">
            <v>1.6369340419769287</v>
          </cell>
        </row>
        <row r="21">
          <cell r="A21" t="str">
            <v>Finland</v>
          </cell>
          <cell r="B21">
            <v>6.9112930297851563</v>
          </cell>
          <cell r="C21">
            <v>18.097612380981445</v>
          </cell>
          <cell r="D21">
            <v>16.173851013183594</v>
          </cell>
          <cell r="E21">
            <v>1.3537584543228149</v>
          </cell>
        </row>
        <row r="22">
          <cell r="A22" t="str">
            <v>Frankrike</v>
          </cell>
          <cell r="B22">
            <v>14.305990219116211</v>
          </cell>
          <cell r="C22">
            <v>12.156346321105957</v>
          </cell>
          <cell r="D22">
            <v>14.827630996704102</v>
          </cell>
          <cell r="E22">
            <v>1.1415435075759888</v>
          </cell>
        </row>
        <row r="23">
          <cell r="A23" t="str">
            <v>OECD-gjennomsnitt</v>
          </cell>
          <cell r="B23">
            <v>6.9774698016898968</v>
          </cell>
          <cell r="C23">
            <v>19.635815913741261</v>
          </cell>
          <cell r="D23">
            <v>14.339036445038055</v>
          </cell>
          <cell r="E23">
            <v>1.2614122942857944</v>
          </cell>
        </row>
        <row r="24">
          <cell r="A24" t="str">
            <v>Estland</v>
          </cell>
          <cell r="B24">
            <v>5.0665321350097656</v>
          </cell>
          <cell r="C24">
            <v>14.974833488464355</v>
          </cell>
          <cell r="D24">
            <v>20.776397705078125</v>
          </cell>
          <cell r="E24">
            <v>0.76985800266265869</v>
          </cell>
        </row>
        <row r="25">
          <cell r="A25" t="str">
            <v>New Zealand</v>
          </cell>
          <cell r="B25">
            <v>4.0670480728149414</v>
          </cell>
          <cell r="C25">
            <v>30.437385559082031</v>
          </cell>
          <cell r="D25">
            <v>5.9116249084472656</v>
          </cell>
          <cell r="E25">
            <v>1.1336849927902222</v>
          </cell>
        </row>
        <row r="26">
          <cell r="A26" t="str">
            <v>Spania</v>
          </cell>
          <cell r="B26">
            <v>12.679198265075684</v>
          </cell>
          <cell r="C26">
            <v>11.404486656188965</v>
          </cell>
          <cell r="D26">
            <v>16.448371887207031</v>
          </cell>
          <cell r="E26">
            <v>0.91215133666992188</v>
          </cell>
        </row>
        <row r="27">
          <cell r="A27" t="str">
            <v>Latvia</v>
          </cell>
          <cell r="B27">
            <v>4.3416500091552734</v>
          </cell>
          <cell r="C27">
            <v>16.543100357055664</v>
          </cell>
          <cell r="D27">
            <v>17.783712387084961</v>
          </cell>
          <cell r="E27">
            <v>0.51539212465286255</v>
          </cell>
        </row>
        <row r="28">
          <cell r="A28" t="str">
            <v>Polen</v>
          </cell>
          <cell r="B28">
            <v>7.4282944202423096E-2</v>
          </cell>
          <cell r="C28">
            <v>8.229741096496582</v>
          </cell>
          <cell r="D28">
            <v>28.751035690307617</v>
          </cell>
          <cell r="E28">
            <v>0.88432073593139648</v>
          </cell>
        </row>
        <row r="29">
          <cell r="A29" t="str">
            <v>Østerrike</v>
          </cell>
          <cell r="B29">
            <v>15.153878211975098</v>
          </cell>
          <cell r="C29">
            <v>5.8133254051208496</v>
          </cell>
          <cell r="D29">
            <v>14.422543525695801</v>
          </cell>
          <cell r="E29">
            <v>1.2299604415893555</v>
          </cell>
        </row>
        <row r="30">
          <cell r="A30" t="str">
            <v>Hellas</v>
          </cell>
          <cell r="B30">
            <v>0.46872371435165405</v>
          </cell>
          <cell r="C30">
            <v>24.334928512573242</v>
          </cell>
          <cell r="D30">
            <v>8.689051628112793</v>
          </cell>
          <cell r="E30">
            <v>0.83577179908752441</v>
          </cell>
        </row>
        <row r="31">
          <cell r="A31" t="str">
            <v>Slovenia</v>
          </cell>
          <cell r="B31">
            <v>7.0035462379455566</v>
          </cell>
          <cell r="C31">
            <v>10.726950645446777</v>
          </cell>
          <cell r="D31">
            <v>13.031914710998535</v>
          </cell>
          <cell r="E31">
            <v>2.7482268810272217</v>
          </cell>
        </row>
        <row r="32">
          <cell r="A32" t="str">
            <v>Tyskland</v>
          </cell>
          <cell r="B32">
            <v>0.55966794490814209</v>
          </cell>
          <cell r="C32">
            <v>19.010881423950195</v>
          </cell>
          <cell r="D32">
            <v>11.931313514709473</v>
          </cell>
          <cell r="E32">
            <v>1.9325705766677856</v>
          </cell>
        </row>
        <row r="33">
          <cell r="A33" t="str">
            <v>Chile3</v>
          </cell>
          <cell r="B33">
            <v>9.9798355102539063</v>
          </cell>
          <cell r="C33">
            <v>20.443498611450195</v>
          </cell>
          <cell r="D33">
            <v>2.235051155090332</v>
          </cell>
          <cell r="E33">
            <v>0.25593909621238708</v>
          </cell>
        </row>
        <row r="34">
          <cell r="A34" t="str">
            <v>Portugal</v>
          </cell>
          <cell r="B34">
            <v>0.44866210222244263</v>
          </cell>
          <cell r="C34">
            <v>9.3815622329711914</v>
          </cell>
          <cell r="D34">
            <v>19.356584548950195</v>
          </cell>
          <cell r="E34">
            <v>0.7109832763671875</v>
          </cell>
        </row>
        <row r="35">
          <cell r="A35" t="str">
            <v>Ungarn</v>
          </cell>
          <cell r="B35">
            <v>1.325039267539978</v>
          </cell>
          <cell r="C35">
            <v>14.050265312194824</v>
          </cell>
          <cell r="D35">
            <v>13.909770011901855</v>
          </cell>
          <cell r="E35">
            <v>0.53261059522628784</v>
          </cell>
        </row>
        <row r="36">
          <cell r="A36" t="str">
            <v>Colombia2</v>
          </cell>
          <cell r="B36" t="str">
            <v/>
          </cell>
          <cell r="C36">
            <v>28.940973281860352</v>
          </cell>
          <cell r="D36" t="str">
            <v/>
          </cell>
          <cell r="E36" t="str">
            <v/>
          </cell>
        </row>
        <row r="37">
          <cell r="A37" t="str">
            <v>Slovakia</v>
          </cell>
          <cell r="B37">
            <v>0.1406131386756897</v>
          </cell>
          <cell r="C37">
            <v>3.902106761932373</v>
          </cell>
          <cell r="D37">
            <v>24.016830444335938</v>
          </cell>
          <cell r="E37">
            <v>0.74641400575637817</v>
          </cell>
        </row>
        <row r="38">
          <cell r="A38" t="str">
            <v>Tsjekkia</v>
          </cell>
          <cell r="B38">
            <v>0.10225716978311539</v>
          </cell>
          <cell r="C38">
            <v>7.203376293182373</v>
          </cell>
          <cell r="D38">
            <v>18.867227554321289</v>
          </cell>
          <cell r="E38">
            <v>0.7990683913230896</v>
          </cell>
        </row>
        <row r="39">
          <cell r="A39" t="str">
            <v>Tyrkia</v>
          </cell>
          <cell r="B39">
            <v>7.0356473922729492</v>
          </cell>
          <cell r="C39">
            <v>16.339118957519531</v>
          </cell>
          <cell r="D39">
            <v>2.0637898445129395</v>
          </cell>
          <cell r="E39">
            <v>0.48311445116996765</v>
          </cell>
        </row>
        <row r="40">
          <cell r="A40" t="str">
            <v>Costa Rica</v>
          </cell>
          <cell r="B40">
            <v>6.3954977989196777</v>
          </cell>
          <cell r="C40">
            <v>15.971719741821289</v>
          </cell>
          <cell r="D40">
            <v>2.9090816974639893</v>
          </cell>
          <cell r="E40" t="str">
            <v/>
          </cell>
        </row>
        <row r="41">
          <cell r="A41" t="str">
            <v>Italia</v>
          </cell>
          <cell r="B41">
            <v>0.12607903778553009</v>
          </cell>
          <cell r="C41">
            <v>6.1550850868225098</v>
          </cell>
          <cell r="D41">
            <v>14.687943458557129</v>
          </cell>
          <cell r="E41">
            <v>0.61343669891357422</v>
          </cell>
        </row>
        <row r="42">
          <cell r="A42" t="str">
            <v>Mexico</v>
          </cell>
          <cell r="B42">
            <v>0.56659883260726929</v>
          </cell>
          <cell r="C42">
            <v>18.346351623535156</v>
          </cell>
          <cell r="D42">
            <v>1.9353460073471069</v>
          </cell>
          <cell r="E42">
            <v>0.11437485367059708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hold Kap.1"/>
      <sheetName val="Data figur 3.4a"/>
      <sheetName val="Data figur 3.4b"/>
      <sheetName val="Data figur 3.4c"/>
      <sheetName val="Data figur 3.4d"/>
      <sheetName val="Data figur 3.4e"/>
      <sheetName val="Data figur 3.4f"/>
      <sheetName val="Data figur 3.4g"/>
      <sheetName val="Data figur 3.4h"/>
      <sheetName val="Data figur 3.4i"/>
    </sheetNames>
    <sheetDataSet>
      <sheetData sheetId="0"/>
      <sheetData sheetId="1">
        <row r="3">
          <cell r="B3" t="str">
            <v>Kvinner</v>
          </cell>
          <cell r="C3" t="str">
            <v>Menn</v>
          </cell>
          <cell r="D3" t="str">
            <v>Totalt</v>
          </cell>
          <cell r="E3" t="str">
            <v>Andel kvinner</v>
          </cell>
          <cell r="F3" t="str">
            <v>Andel menn</v>
          </cell>
        </row>
        <row r="4">
          <cell r="A4" t="str">
            <v>1980</v>
          </cell>
          <cell r="B4">
            <v>19</v>
          </cell>
          <cell r="C4">
            <v>168</v>
          </cell>
          <cell r="D4">
            <v>187</v>
          </cell>
          <cell r="E4">
            <v>0.10160427807486631</v>
          </cell>
          <cell r="F4">
            <v>0.89839572192513373</v>
          </cell>
        </row>
        <row r="5">
          <cell r="A5"/>
          <cell r="B5">
            <v>15</v>
          </cell>
          <cell r="C5">
            <v>158</v>
          </cell>
          <cell r="D5">
            <v>173</v>
          </cell>
          <cell r="E5">
            <v>8.6705202312138727E-2</v>
          </cell>
          <cell r="F5">
            <v>0.91329479768786126</v>
          </cell>
        </row>
        <row r="6">
          <cell r="A6"/>
          <cell r="B6">
            <v>20</v>
          </cell>
          <cell r="C6">
            <v>175</v>
          </cell>
          <cell r="D6">
            <v>195</v>
          </cell>
          <cell r="E6">
            <v>0.10256410256410256</v>
          </cell>
          <cell r="F6">
            <v>0.89743589743589747</v>
          </cell>
        </row>
        <row r="7">
          <cell r="A7"/>
          <cell r="B7">
            <v>26</v>
          </cell>
          <cell r="C7">
            <v>181</v>
          </cell>
          <cell r="D7">
            <v>207</v>
          </cell>
          <cell r="E7">
            <v>0.12560386473429952</v>
          </cell>
          <cell r="F7">
            <v>0.87439613526570048</v>
          </cell>
        </row>
        <row r="8">
          <cell r="A8"/>
          <cell r="B8">
            <v>25</v>
          </cell>
          <cell r="C8">
            <v>199</v>
          </cell>
          <cell r="D8">
            <v>224</v>
          </cell>
          <cell r="E8">
            <v>0.11160714285714286</v>
          </cell>
          <cell r="F8">
            <v>0.8883928571428571</v>
          </cell>
        </row>
        <row r="9">
          <cell r="A9">
            <v>1985</v>
          </cell>
          <cell r="B9">
            <v>35</v>
          </cell>
          <cell r="C9">
            <v>185</v>
          </cell>
          <cell r="D9">
            <v>220</v>
          </cell>
          <cell r="E9">
            <v>0.15909090909090909</v>
          </cell>
          <cell r="F9">
            <v>0.84090909090909094</v>
          </cell>
        </row>
        <row r="10">
          <cell r="A10"/>
          <cell r="B10">
            <v>49</v>
          </cell>
          <cell r="C10">
            <v>203</v>
          </cell>
          <cell r="D10">
            <v>252</v>
          </cell>
          <cell r="E10">
            <v>0.19444444444444445</v>
          </cell>
          <cell r="F10">
            <v>0.80555555555555558</v>
          </cell>
        </row>
        <row r="11">
          <cell r="A11"/>
          <cell r="B11">
            <v>46</v>
          </cell>
          <cell r="C11">
            <v>207</v>
          </cell>
          <cell r="D11">
            <v>253</v>
          </cell>
          <cell r="E11">
            <v>0.18181818181818182</v>
          </cell>
          <cell r="F11">
            <v>0.81818181818181823</v>
          </cell>
        </row>
        <row r="12">
          <cell r="A12"/>
          <cell r="B12">
            <v>56</v>
          </cell>
          <cell r="C12">
            <v>241</v>
          </cell>
          <cell r="D12">
            <v>297</v>
          </cell>
          <cell r="E12">
            <v>0.18855218855218855</v>
          </cell>
          <cell r="F12">
            <v>0.81144781144781142</v>
          </cell>
        </row>
        <row r="13">
          <cell r="A13"/>
          <cell r="B13">
            <v>58</v>
          </cell>
          <cell r="C13">
            <v>280</v>
          </cell>
          <cell r="D13">
            <v>338</v>
          </cell>
          <cell r="E13">
            <v>0.17159763313609466</v>
          </cell>
          <cell r="F13">
            <v>0.82840236686390534</v>
          </cell>
        </row>
        <row r="14">
          <cell r="A14" t="str">
            <v>1990</v>
          </cell>
          <cell r="B14">
            <v>65</v>
          </cell>
          <cell r="C14">
            <v>328</v>
          </cell>
          <cell r="D14">
            <v>393</v>
          </cell>
          <cell r="E14">
            <v>0.16539440203562342</v>
          </cell>
          <cell r="F14">
            <v>0.83460559796437661</v>
          </cell>
        </row>
        <row r="15">
          <cell r="A15"/>
          <cell r="B15">
            <v>103</v>
          </cell>
          <cell r="C15">
            <v>312</v>
          </cell>
          <cell r="D15">
            <v>415</v>
          </cell>
          <cell r="E15">
            <v>0.24819277108433735</v>
          </cell>
          <cell r="F15">
            <v>0.75180722891566265</v>
          </cell>
        </row>
        <row r="16">
          <cell r="A16"/>
          <cell r="B16">
            <v>94</v>
          </cell>
          <cell r="C16">
            <v>345</v>
          </cell>
          <cell r="D16">
            <v>439</v>
          </cell>
          <cell r="E16">
            <v>0.21412300683371299</v>
          </cell>
          <cell r="F16">
            <v>0.78587699316628701</v>
          </cell>
        </row>
        <row r="17">
          <cell r="A17"/>
          <cell r="B17">
            <v>125</v>
          </cell>
          <cell r="C17">
            <v>366</v>
          </cell>
          <cell r="D17">
            <v>491</v>
          </cell>
          <cell r="E17">
            <v>0.25458248472505091</v>
          </cell>
          <cell r="F17">
            <v>0.74541751527494904</v>
          </cell>
        </row>
        <row r="18">
          <cell r="A18"/>
          <cell r="B18">
            <v>154</v>
          </cell>
          <cell r="C18">
            <v>397</v>
          </cell>
          <cell r="D18">
            <v>551</v>
          </cell>
          <cell r="E18">
            <v>0.27949183303085301</v>
          </cell>
          <cell r="F18">
            <v>0.72050816696914699</v>
          </cell>
        </row>
        <row r="19">
          <cell r="A19">
            <v>1995</v>
          </cell>
          <cell r="B19">
            <v>188</v>
          </cell>
          <cell r="C19">
            <v>414</v>
          </cell>
          <cell r="D19">
            <v>602</v>
          </cell>
          <cell r="E19">
            <v>0.3122923588039867</v>
          </cell>
          <cell r="F19">
            <v>0.68770764119601324</v>
          </cell>
        </row>
        <row r="20">
          <cell r="A20"/>
          <cell r="B20">
            <v>205</v>
          </cell>
          <cell r="C20">
            <v>397</v>
          </cell>
          <cell r="D20">
            <v>602</v>
          </cell>
          <cell r="E20">
            <v>0.34053156146179403</v>
          </cell>
          <cell r="F20">
            <v>0.65946843853820603</v>
          </cell>
        </row>
        <row r="21">
          <cell r="A21"/>
          <cell r="B21">
            <v>199</v>
          </cell>
          <cell r="C21">
            <v>426</v>
          </cell>
          <cell r="D21">
            <v>625</v>
          </cell>
          <cell r="E21">
            <v>0.31840000000000002</v>
          </cell>
          <cell r="F21">
            <v>0.68159999999999998</v>
          </cell>
        </row>
        <row r="22">
          <cell r="A22"/>
          <cell r="B22">
            <v>216</v>
          </cell>
          <cell r="C22">
            <v>469</v>
          </cell>
          <cell r="D22">
            <v>685</v>
          </cell>
          <cell r="E22">
            <v>0.31532846715328466</v>
          </cell>
          <cell r="F22">
            <v>0.68467153284671534</v>
          </cell>
        </row>
        <row r="23">
          <cell r="A23"/>
          <cell r="B23">
            <v>264</v>
          </cell>
          <cell r="C23">
            <v>431</v>
          </cell>
          <cell r="D23">
            <v>695</v>
          </cell>
          <cell r="E23">
            <v>0.37985611510791367</v>
          </cell>
          <cell r="F23">
            <v>0.62014388489208638</v>
          </cell>
        </row>
        <row r="24">
          <cell r="A24" t="str">
            <v>2000</v>
          </cell>
          <cell r="B24">
            <v>226</v>
          </cell>
          <cell r="C24">
            <v>421</v>
          </cell>
          <cell r="D24">
            <v>647</v>
          </cell>
          <cell r="E24">
            <v>0.34930448222565685</v>
          </cell>
          <cell r="F24">
            <v>0.65069551777434309</v>
          </cell>
        </row>
        <row r="25">
          <cell r="A25"/>
          <cell r="B25">
            <v>225</v>
          </cell>
          <cell r="C25">
            <v>452</v>
          </cell>
          <cell r="D25">
            <v>677</v>
          </cell>
          <cell r="E25">
            <v>0.33234859675036926</v>
          </cell>
          <cell r="F25">
            <v>0.66765140324963068</v>
          </cell>
        </row>
        <row r="26">
          <cell r="A26"/>
          <cell r="B26">
            <v>295</v>
          </cell>
          <cell r="C26">
            <v>444</v>
          </cell>
          <cell r="D26">
            <v>739</v>
          </cell>
          <cell r="E26">
            <v>0.39918809201623817</v>
          </cell>
          <cell r="F26">
            <v>0.60081190798376183</v>
          </cell>
        </row>
        <row r="27">
          <cell r="A27"/>
          <cell r="B27">
            <v>280</v>
          </cell>
          <cell r="C27">
            <v>443</v>
          </cell>
          <cell r="D27">
            <v>723</v>
          </cell>
          <cell r="E27">
            <v>0.38727524204702629</v>
          </cell>
          <cell r="F27">
            <v>0.61272475795297376</v>
          </cell>
        </row>
        <row r="28">
          <cell r="A28"/>
          <cell r="B28">
            <v>307</v>
          </cell>
          <cell r="C28">
            <v>475</v>
          </cell>
          <cell r="D28">
            <v>782</v>
          </cell>
          <cell r="E28">
            <v>0.39258312020460356</v>
          </cell>
          <cell r="F28">
            <v>0.60741687979539638</v>
          </cell>
        </row>
        <row r="29">
          <cell r="A29">
            <v>2005</v>
          </cell>
          <cell r="B29">
            <v>343</v>
          </cell>
          <cell r="C29">
            <v>512</v>
          </cell>
          <cell r="D29">
            <v>855</v>
          </cell>
          <cell r="E29">
            <v>0.40116959064327484</v>
          </cell>
          <cell r="F29">
            <v>0.59883040935672516</v>
          </cell>
        </row>
        <row r="30">
          <cell r="A30"/>
          <cell r="B30">
            <v>347</v>
          </cell>
          <cell r="C30">
            <v>558</v>
          </cell>
          <cell r="D30">
            <v>905</v>
          </cell>
          <cell r="E30">
            <v>0.38342541436464089</v>
          </cell>
          <cell r="F30">
            <v>0.61657458563535916</v>
          </cell>
        </row>
        <row r="31">
          <cell r="A31"/>
          <cell r="B31">
            <v>459</v>
          </cell>
          <cell r="C31">
            <v>571</v>
          </cell>
          <cell r="D31">
            <v>1030</v>
          </cell>
          <cell r="E31">
            <v>0.44563106796116503</v>
          </cell>
          <cell r="F31">
            <v>0.55436893203883497</v>
          </cell>
        </row>
        <row r="32">
          <cell r="A32"/>
          <cell r="B32">
            <v>560</v>
          </cell>
          <cell r="C32">
            <v>685</v>
          </cell>
          <cell r="D32">
            <v>1245</v>
          </cell>
          <cell r="E32">
            <v>0.44979919678714858</v>
          </cell>
          <cell r="F32">
            <v>0.55020080321285136</v>
          </cell>
        </row>
        <row r="33">
          <cell r="A33"/>
          <cell r="B33">
            <v>518</v>
          </cell>
          <cell r="C33">
            <v>630</v>
          </cell>
          <cell r="D33">
            <v>1148</v>
          </cell>
          <cell r="E33">
            <v>0.45121951219512196</v>
          </cell>
          <cell r="F33">
            <v>0.54878048780487809</v>
          </cell>
        </row>
        <row r="34">
          <cell r="A34">
            <v>2010</v>
          </cell>
          <cell r="B34">
            <v>545</v>
          </cell>
          <cell r="C34">
            <v>640</v>
          </cell>
          <cell r="D34">
            <v>1185</v>
          </cell>
          <cell r="E34">
            <v>0.45991561181434598</v>
          </cell>
          <cell r="F34">
            <v>0.54008438818565396</v>
          </cell>
        </row>
        <row r="35">
          <cell r="A35"/>
          <cell r="B35">
            <v>610</v>
          </cell>
          <cell r="C35">
            <v>719</v>
          </cell>
          <cell r="D35">
            <v>1329</v>
          </cell>
          <cell r="E35">
            <v>0.45899172310007524</v>
          </cell>
          <cell r="F35">
            <v>0.5410082768999247</v>
          </cell>
        </row>
        <row r="36">
          <cell r="A36"/>
          <cell r="B36">
            <v>722</v>
          </cell>
          <cell r="C36">
            <v>739</v>
          </cell>
          <cell r="D36">
            <v>1461</v>
          </cell>
          <cell r="E36">
            <v>0.4941820670773443</v>
          </cell>
          <cell r="F36">
            <v>0.50581793292265576</v>
          </cell>
        </row>
        <row r="37">
          <cell r="A37"/>
          <cell r="B37">
            <v>720</v>
          </cell>
          <cell r="C37">
            <v>804</v>
          </cell>
          <cell r="D37">
            <v>1524</v>
          </cell>
          <cell r="E37">
            <v>0.47244094488188976</v>
          </cell>
          <cell r="F37">
            <v>0.52755905511811019</v>
          </cell>
        </row>
        <row r="38">
          <cell r="B38">
            <v>730</v>
          </cell>
          <cell r="C38">
            <v>718</v>
          </cell>
          <cell r="E38">
            <v>0.5041436464088398</v>
          </cell>
        </row>
        <row r="39">
          <cell r="A39">
            <v>2015</v>
          </cell>
          <cell r="B39">
            <v>756</v>
          </cell>
          <cell r="C39">
            <v>680</v>
          </cell>
          <cell r="E39">
            <v>0.52646239554317553</v>
          </cell>
        </row>
        <row r="40">
          <cell r="B40">
            <v>673</v>
          </cell>
          <cell r="C40">
            <v>737</v>
          </cell>
          <cell r="E40">
            <v>0.47730496453900711</v>
          </cell>
        </row>
        <row r="41">
          <cell r="B41">
            <v>750</v>
          </cell>
          <cell r="C41">
            <v>743</v>
          </cell>
          <cell r="E41">
            <v>0.50234427327528464</v>
          </cell>
        </row>
        <row r="42">
          <cell r="B42">
            <v>782</v>
          </cell>
          <cell r="C42">
            <v>782</v>
          </cell>
          <cell r="E42">
            <v>0.5</v>
          </cell>
        </row>
        <row r="43">
          <cell r="B43">
            <v>790</v>
          </cell>
          <cell r="C43">
            <v>793</v>
          </cell>
          <cell r="E43">
            <v>0.4990524320909665</v>
          </cell>
        </row>
        <row r="44">
          <cell r="A44">
            <v>2020</v>
          </cell>
          <cell r="B44">
            <v>826</v>
          </cell>
          <cell r="C44">
            <v>808</v>
          </cell>
          <cell r="E44">
            <v>0.50550795593635256</v>
          </cell>
        </row>
        <row r="45">
          <cell r="B45">
            <v>820</v>
          </cell>
          <cell r="C45">
            <v>781</v>
          </cell>
          <cell r="E45">
            <v>0.51217988757026855</v>
          </cell>
        </row>
        <row r="46">
          <cell r="B46">
            <v>808</v>
          </cell>
          <cell r="C46">
            <v>754</v>
          </cell>
          <cell r="E46">
            <v>0.51728553137003841</v>
          </cell>
        </row>
        <row r="47">
          <cell r="A47">
            <v>2023</v>
          </cell>
          <cell r="B47">
            <v>867</v>
          </cell>
          <cell r="C47">
            <v>745</v>
          </cell>
          <cell r="E47">
            <v>0.53784119106699757</v>
          </cell>
        </row>
      </sheetData>
      <sheetData sheetId="2">
        <row r="2">
          <cell r="B2" t="str">
            <v>Kvinner</v>
          </cell>
          <cell r="C2" t="str">
            <v>Menn</v>
          </cell>
        </row>
        <row r="3">
          <cell r="A3" t="str">
            <v>Landbruksfag og veterinærmedisin</v>
          </cell>
          <cell r="B3">
            <v>28</v>
          </cell>
          <cell r="C3">
            <v>16</v>
          </cell>
          <cell r="E3">
            <v>0.63636363636363635</v>
          </cell>
          <cell r="F3">
            <v>0.36363636363636365</v>
          </cell>
        </row>
        <row r="4">
          <cell r="A4" t="str">
            <v>Humaniora og kunstfag</v>
          </cell>
          <cell r="B4">
            <v>82</v>
          </cell>
          <cell r="C4">
            <v>48</v>
          </cell>
          <cell r="E4">
            <v>0.63076923076923075</v>
          </cell>
          <cell r="F4">
            <v>0.36923076923076925</v>
          </cell>
        </row>
        <row r="5">
          <cell r="A5" t="str">
            <v>Matematikk og naturvitenskap</v>
          </cell>
          <cell r="B5">
            <v>139</v>
          </cell>
          <cell r="C5">
            <v>163</v>
          </cell>
          <cell r="E5">
            <v>0.46026490066225167</v>
          </cell>
          <cell r="F5">
            <v>0.53973509933774833</v>
          </cell>
        </row>
        <row r="6">
          <cell r="A6" t="str">
            <v>Teknologi</v>
          </cell>
          <cell r="B6">
            <v>96</v>
          </cell>
          <cell r="C6">
            <v>239</v>
          </cell>
          <cell r="E6">
            <v>0.28656716417910449</v>
          </cell>
          <cell r="F6">
            <v>0.71343283582089556</v>
          </cell>
        </row>
        <row r="7">
          <cell r="A7" t="str">
            <v>Samfunnsvitenskap</v>
          </cell>
          <cell r="B7">
            <v>205</v>
          </cell>
          <cell r="C7">
            <v>132</v>
          </cell>
          <cell r="E7">
            <v>0.60830860534124631</v>
          </cell>
          <cell r="F7">
            <v>0.39169139465875369</v>
          </cell>
        </row>
        <row r="8">
          <cell r="A8" t="str">
            <v>Medisin og helsefag</v>
          </cell>
          <cell r="B8">
            <v>317</v>
          </cell>
          <cell r="C8">
            <v>147</v>
          </cell>
          <cell r="E8">
            <v>0.68318965517241381</v>
          </cell>
          <cell r="F8">
            <v>0.31681034482758619</v>
          </cell>
        </row>
      </sheetData>
      <sheetData sheetId="3">
        <row r="3">
          <cell r="B3" t="str">
            <v>Humaniora og kunstfag</v>
          </cell>
          <cell r="C3" t="str">
            <v>Samfunnsvitenskap</v>
          </cell>
          <cell r="D3" t="str">
            <v>Matematikk og naturvitenskap</v>
          </cell>
          <cell r="E3" t="str">
            <v>Teknologi</v>
          </cell>
          <cell r="F3" t="str">
            <v>Medisin og helsefag</v>
          </cell>
          <cell r="G3" t="str">
            <v>Landbruksfag og veterinærmedisin</v>
          </cell>
        </row>
        <row r="4">
          <cell r="A4">
            <v>2000</v>
          </cell>
          <cell r="B4">
            <v>43.283582099999997</v>
          </cell>
          <cell r="C4">
            <v>37.606837599999999</v>
          </cell>
          <cell r="D4">
            <v>33.707865200000001</v>
          </cell>
          <cell r="E4">
            <v>13.7096774</v>
          </cell>
          <cell r="F4">
            <v>48.888888899999998</v>
          </cell>
          <cell r="G4">
            <v>38.461538500000003</v>
          </cell>
        </row>
        <row r="5">
          <cell r="A5">
            <v>2001</v>
          </cell>
          <cell r="B5">
            <v>43.589743599999998</v>
          </cell>
          <cell r="C5">
            <v>36.936936899999999</v>
          </cell>
          <cell r="D5">
            <v>32.065217400000002</v>
          </cell>
          <cell r="E5">
            <v>15.044247800000001</v>
          </cell>
          <cell r="F5">
            <v>37.748344400000001</v>
          </cell>
          <cell r="G5">
            <v>42.5</v>
          </cell>
        </row>
        <row r="6">
          <cell r="A6">
            <v>2002</v>
          </cell>
          <cell r="B6">
            <v>45.348837199999998</v>
          </cell>
          <cell r="C6">
            <v>48.484848499999998</v>
          </cell>
          <cell r="D6">
            <v>37.704917999999999</v>
          </cell>
          <cell r="E6">
            <v>16.296296300000002</v>
          </cell>
          <cell r="F6">
            <v>50</v>
          </cell>
          <cell r="G6">
            <v>48.979591800000001</v>
          </cell>
        </row>
        <row r="7">
          <cell r="A7">
            <v>2003</v>
          </cell>
          <cell r="B7">
            <v>39.7260274</v>
          </cell>
          <cell r="C7">
            <v>41.875</v>
          </cell>
          <cell r="D7">
            <v>35.602094200000003</v>
          </cell>
          <cell r="E7">
            <v>19.6078431</v>
          </cell>
          <cell r="F7">
            <v>48.1012658</v>
          </cell>
          <cell r="G7">
            <v>51.282051299999999</v>
          </cell>
        </row>
        <row r="8">
          <cell r="A8">
            <v>2004</v>
          </cell>
          <cell r="B8">
            <v>37.078651700000002</v>
          </cell>
          <cell r="C8">
            <v>48.951048999999998</v>
          </cell>
          <cell r="D8">
            <v>34.224598899999997</v>
          </cell>
          <cell r="E8">
            <v>23.5772358</v>
          </cell>
          <cell r="F8">
            <v>41.798941800000001</v>
          </cell>
          <cell r="G8">
            <v>62.745097999999999</v>
          </cell>
        </row>
        <row r="9">
          <cell r="A9">
            <v>2005</v>
          </cell>
          <cell r="B9">
            <v>48.780487800000003</v>
          </cell>
          <cell r="C9">
            <v>48.979591800000001</v>
          </cell>
          <cell r="D9">
            <v>30.222222200000001</v>
          </cell>
          <cell r="E9">
            <v>17.7419355</v>
          </cell>
          <cell r="F9">
            <v>48.181818200000002</v>
          </cell>
          <cell r="G9">
            <v>61.403508799999997</v>
          </cell>
        </row>
        <row r="10">
          <cell r="A10">
            <v>2006</v>
          </cell>
          <cell r="B10">
            <v>45.045045000000002</v>
          </cell>
          <cell r="C10">
            <v>41.304347800000002</v>
          </cell>
          <cell r="D10">
            <v>30.188679199999999</v>
          </cell>
          <cell r="E10">
            <v>13.114754100000001</v>
          </cell>
          <cell r="F10">
            <v>51.8518519</v>
          </cell>
          <cell r="G10">
            <v>48.3333333</v>
          </cell>
        </row>
        <row r="11">
          <cell r="A11">
            <v>2007</v>
          </cell>
          <cell r="B11">
            <v>52.542372899999997</v>
          </cell>
          <cell r="C11">
            <v>52</v>
          </cell>
          <cell r="D11">
            <v>33.085501899999997</v>
          </cell>
          <cell r="E11">
            <v>20.325203299999998</v>
          </cell>
          <cell r="F11">
            <v>58.943089399999998</v>
          </cell>
          <cell r="G11">
            <v>42.857142899999999</v>
          </cell>
        </row>
        <row r="12">
          <cell r="A12">
            <v>2008</v>
          </cell>
          <cell r="B12">
            <v>51.145038200000002</v>
          </cell>
          <cell r="C12">
            <v>49.819494599999999</v>
          </cell>
          <cell r="D12">
            <v>37.201365199999998</v>
          </cell>
          <cell r="E12">
            <v>21.276595700000001</v>
          </cell>
          <cell r="F12">
            <v>54.599406500000001</v>
          </cell>
          <cell r="G12">
            <v>48.484848499999998</v>
          </cell>
        </row>
        <row r="13">
          <cell r="A13">
            <v>2009</v>
          </cell>
          <cell r="B13">
            <v>50</v>
          </cell>
          <cell r="C13">
            <v>45.418326700000001</v>
          </cell>
          <cell r="D13">
            <v>38.267147999999999</v>
          </cell>
          <cell r="E13">
            <v>30.46875</v>
          </cell>
          <cell r="F13">
            <v>52.976190500000001</v>
          </cell>
          <cell r="G13">
            <v>56.25</v>
          </cell>
        </row>
        <row r="14">
          <cell r="A14">
            <v>2010</v>
          </cell>
          <cell r="B14">
            <v>46.938775499999998</v>
          </cell>
          <cell r="C14">
            <v>50.607287399999997</v>
          </cell>
          <cell r="D14">
            <v>34.0425532</v>
          </cell>
          <cell r="E14">
            <v>21.259842500000001</v>
          </cell>
          <cell r="F14">
            <v>57.881137000000003</v>
          </cell>
          <cell r="G14">
            <v>61.363636399999997</v>
          </cell>
        </row>
        <row r="15">
          <cell r="A15">
            <v>2011</v>
          </cell>
          <cell r="B15">
            <v>39.805825200000001</v>
          </cell>
          <cell r="C15">
            <v>51.923076899999998</v>
          </cell>
          <cell r="D15">
            <v>37.941176499999997</v>
          </cell>
          <cell r="E15">
            <v>25.142857100000001</v>
          </cell>
          <cell r="F15">
            <v>58.3333333</v>
          </cell>
          <cell r="G15">
            <v>54.545454499999998</v>
          </cell>
        </row>
        <row r="16">
          <cell r="A16">
            <v>2012</v>
          </cell>
          <cell r="B16">
            <v>52.713178300000003</v>
          </cell>
          <cell r="C16">
            <v>56.097560999999999</v>
          </cell>
          <cell r="D16">
            <v>41.818181799999998</v>
          </cell>
          <cell r="E16">
            <v>20.3296703</v>
          </cell>
          <cell r="F16">
            <v>61.571125299999999</v>
          </cell>
          <cell r="G16">
            <v>45.161290299999997</v>
          </cell>
        </row>
        <row r="17">
          <cell r="A17">
            <v>2013</v>
          </cell>
          <cell r="B17">
            <v>51.408450700000003</v>
          </cell>
          <cell r="C17">
            <v>55.913978499999999</v>
          </cell>
          <cell r="D17">
            <v>36.6666667</v>
          </cell>
          <cell r="E17">
            <v>23.316062200000001</v>
          </cell>
          <cell r="F17">
            <v>58.3505155</v>
          </cell>
          <cell r="G17">
            <v>47.692307700000001</v>
          </cell>
        </row>
        <row r="18">
          <cell r="A18">
            <v>2014</v>
          </cell>
          <cell r="B18">
            <v>48.344370900000001</v>
          </cell>
          <cell r="C18">
            <v>59.4501718</v>
          </cell>
          <cell r="D18">
            <v>41.6666667</v>
          </cell>
          <cell r="E18">
            <v>27.0440252</v>
          </cell>
          <cell r="F18">
            <v>60</v>
          </cell>
          <cell r="G18">
            <v>53.703703699999998</v>
          </cell>
        </row>
        <row r="19">
          <cell r="A19">
            <v>2015</v>
          </cell>
          <cell r="B19">
            <v>53.383458599999997</v>
          </cell>
          <cell r="C19">
            <v>61.607142899999999</v>
          </cell>
          <cell r="D19">
            <v>37.421383599999999</v>
          </cell>
          <cell r="E19">
            <v>28.823529400000002</v>
          </cell>
          <cell r="F19">
            <v>64.733178699999996</v>
          </cell>
          <cell r="G19">
            <v>64.583333300000007</v>
          </cell>
        </row>
        <row r="20">
          <cell r="A20">
            <v>2016</v>
          </cell>
          <cell r="B20">
            <v>58.3333333</v>
          </cell>
          <cell r="C20">
            <v>52.201257900000002</v>
          </cell>
          <cell r="D20">
            <v>37.037036999999998</v>
          </cell>
          <cell r="E20">
            <v>19.5530726</v>
          </cell>
          <cell r="F20">
            <v>59.027777800000003</v>
          </cell>
          <cell r="G20">
            <v>57.5</v>
          </cell>
        </row>
        <row r="21">
          <cell r="A21">
            <v>2017</v>
          </cell>
          <cell r="B21">
            <v>48.854961799999998</v>
          </cell>
          <cell r="C21">
            <v>59.468438499999998</v>
          </cell>
          <cell r="D21">
            <v>39.411764699999999</v>
          </cell>
          <cell r="E21">
            <v>29.353233800000002</v>
          </cell>
          <cell r="F21">
            <v>61.006289299999999</v>
          </cell>
          <cell r="G21">
            <v>53.488372099999999</v>
          </cell>
        </row>
        <row r="22">
          <cell r="A22">
            <v>2018</v>
          </cell>
          <cell r="B22">
            <v>60.3174603</v>
          </cell>
          <cell r="C22">
            <v>57.303370800000003</v>
          </cell>
          <cell r="D22">
            <v>39.057239099999997</v>
          </cell>
          <cell r="E22">
            <v>25.490196099999999</v>
          </cell>
          <cell r="F22">
            <v>61.806981499999999</v>
          </cell>
          <cell r="G22">
            <v>46.511627900000001</v>
          </cell>
        </row>
        <row r="23">
          <cell r="A23">
            <v>2019</v>
          </cell>
          <cell r="B23">
            <v>55.7251908</v>
          </cell>
          <cell r="C23">
            <v>56.857142899999999</v>
          </cell>
          <cell r="D23">
            <v>39.805825200000001</v>
          </cell>
          <cell r="E23">
            <v>26.053639799999999</v>
          </cell>
          <cell r="F23">
            <v>63.502109699999998</v>
          </cell>
          <cell r="G23">
            <v>44.827586199999999</v>
          </cell>
        </row>
        <row r="24">
          <cell r="A24">
            <v>2020</v>
          </cell>
          <cell r="B24">
            <v>54.098360700000001</v>
          </cell>
          <cell r="C24">
            <v>61.823361800000001</v>
          </cell>
          <cell r="D24">
            <v>38.613861399999998</v>
          </cell>
          <cell r="E24">
            <v>28.358208999999999</v>
          </cell>
          <cell r="F24">
            <v>60.326087000000001</v>
          </cell>
          <cell r="G24">
            <v>44.736842099999997</v>
          </cell>
        </row>
        <row r="25">
          <cell r="A25">
            <v>2021</v>
          </cell>
          <cell r="B25">
            <v>53.278688500000001</v>
          </cell>
          <cell r="C25">
            <v>57.5842697</v>
          </cell>
          <cell r="D25">
            <v>39.498432600000001</v>
          </cell>
          <cell r="E25">
            <v>29.1970803</v>
          </cell>
          <cell r="F25">
            <v>65.817409799999993</v>
          </cell>
          <cell r="G25">
            <v>57.627118600000003</v>
          </cell>
        </row>
        <row r="26">
          <cell r="A26">
            <v>2022</v>
          </cell>
          <cell r="B26">
            <v>43.382352900000001</v>
          </cell>
          <cell r="C26">
            <v>60.975609800000001</v>
          </cell>
          <cell r="D26">
            <v>35.271317799999998</v>
          </cell>
          <cell r="E26">
            <v>33.451957299999997</v>
          </cell>
          <cell r="F26">
            <v>65.052631599999998</v>
          </cell>
          <cell r="G26">
            <v>69.767441899999994</v>
          </cell>
        </row>
        <row r="27">
          <cell r="A27">
            <v>2023</v>
          </cell>
          <cell r="B27">
            <v>63.076923100000002</v>
          </cell>
          <cell r="C27">
            <v>60.8308605</v>
          </cell>
          <cell r="D27">
            <v>46.026490099999997</v>
          </cell>
          <cell r="E27">
            <v>28.656716400000001</v>
          </cell>
          <cell r="F27">
            <v>68.318965500000004</v>
          </cell>
          <cell r="G27">
            <v>63.636363600000003</v>
          </cell>
        </row>
      </sheetData>
      <sheetData sheetId="4">
        <row r="3">
          <cell r="B3">
            <v>2019</v>
          </cell>
          <cell r="C3">
            <v>2020</v>
          </cell>
          <cell r="D3">
            <v>2021</v>
          </cell>
          <cell r="E3">
            <v>2022</v>
          </cell>
          <cell r="F3">
            <v>2023</v>
          </cell>
        </row>
        <row r="4">
          <cell r="A4" t="str">
            <v>Høgskoler</v>
          </cell>
          <cell r="B4">
            <v>75</v>
          </cell>
          <cell r="C4">
            <v>103</v>
          </cell>
          <cell r="D4">
            <v>98</v>
          </cell>
          <cell r="E4">
            <v>112</v>
          </cell>
          <cell r="F4">
            <v>116</v>
          </cell>
        </row>
        <row r="5">
          <cell r="A5" t="str">
            <v>Nord universitet</v>
          </cell>
          <cell r="B5">
            <v>25</v>
          </cell>
          <cell r="C5">
            <v>18</v>
          </cell>
          <cell r="D5">
            <v>28</v>
          </cell>
          <cell r="E5">
            <v>34</v>
          </cell>
          <cell r="F5">
            <v>28</v>
          </cell>
        </row>
        <row r="6">
          <cell r="A6" t="str">
            <v>Universitetet i Sørøst-Norge</v>
          </cell>
          <cell r="B6">
            <v>34</v>
          </cell>
          <cell r="C6">
            <v>29</v>
          </cell>
          <cell r="D6">
            <v>27</v>
          </cell>
          <cell r="E6">
            <v>36</v>
          </cell>
          <cell r="F6">
            <v>30</v>
          </cell>
        </row>
        <row r="7">
          <cell r="A7" t="str">
            <v>OsloMet - storbyuniversitetet</v>
          </cell>
          <cell r="B7">
            <v>36</v>
          </cell>
          <cell r="C7">
            <v>31</v>
          </cell>
          <cell r="D7">
            <v>49</v>
          </cell>
          <cell r="E7">
            <v>45</v>
          </cell>
          <cell r="F7">
            <v>47</v>
          </cell>
        </row>
        <row r="8">
          <cell r="A8" t="str">
            <v>Universitetet i Agder</v>
          </cell>
          <cell r="B8">
            <v>41</v>
          </cell>
          <cell r="C8">
            <v>51</v>
          </cell>
          <cell r="D8">
            <v>44</v>
          </cell>
          <cell r="E8">
            <v>43</v>
          </cell>
          <cell r="F8">
            <v>58</v>
          </cell>
        </row>
        <row r="9">
          <cell r="A9" t="str">
            <v>Universitetet i Stavanger</v>
          </cell>
          <cell r="B9">
            <v>62</v>
          </cell>
          <cell r="C9">
            <v>74</v>
          </cell>
          <cell r="D9">
            <v>52</v>
          </cell>
          <cell r="E9">
            <v>60</v>
          </cell>
          <cell r="F9">
            <v>61</v>
          </cell>
        </row>
        <row r="10">
          <cell r="A10" t="str">
            <v>NMBU</v>
          </cell>
          <cell r="B10">
            <v>101</v>
          </cell>
          <cell r="C10">
            <v>66</v>
          </cell>
          <cell r="D10">
            <v>86</v>
          </cell>
          <cell r="E10">
            <v>68</v>
          </cell>
          <cell r="F10">
            <v>84</v>
          </cell>
        </row>
        <row r="11">
          <cell r="A11" t="str">
            <v>Universitetet i Tromsø</v>
          </cell>
          <cell r="B11">
            <v>120</v>
          </cell>
          <cell r="C11">
            <v>117</v>
          </cell>
          <cell r="D11">
            <v>132</v>
          </cell>
          <cell r="E11">
            <v>121</v>
          </cell>
          <cell r="F11">
            <v>117</v>
          </cell>
        </row>
        <row r="12">
          <cell r="A12" t="str">
            <v>Universitetet i Bergen</v>
          </cell>
          <cell r="B12">
            <v>229</v>
          </cell>
          <cell r="C12">
            <v>242</v>
          </cell>
          <cell r="D12">
            <v>245</v>
          </cell>
          <cell r="E12">
            <v>220</v>
          </cell>
          <cell r="F12">
            <v>215</v>
          </cell>
        </row>
        <row r="13">
          <cell r="A13" t="str">
            <v>Universitetet i Oslo</v>
          </cell>
          <cell r="B13">
            <v>483</v>
          </cell>
          <cell r="C13">
            <v>497</v>
          </cell>
          <cell r="D13">
            <v>428</v>
          </cell>
          <cell r="E13">
            <v>424</v>
          </cell>
          <cell r="F13">
            <v>427</v>
          </cell>
        </row>
        <row r="14">
          <cell r="A14" t="str">
            <v>NTNU</v>
          </cell>
          <cell r="B14">
            <v>377</v>
          </cell>
          <cell r="C14">
            <v>406</v>
          </cell>
          <cell r="D14">
            <v>412</v>
          </cell>
          <cell r="E14">
            <v>399</v>
          </cell>
          <cell r="F14">
            <v>429</v>
          </cell>
        </row>
      </sheetData>
      <sheetData sheetId="5">
        <row r="3">
          <cell r="B3" t="str">
            <v>Norsk</v>
          </cell>
          <cell r="C3" t="str">
            <v>Ikke-norsk</v>
          </cell>
          <cell r="D3" t="str">
            <v>Andel utenlandske statsborgere</v>
          </cell>
        </row>
        <row r="4">
          <cell r="A4" t="str">
            <v>1990</v>
          </cell>
          <cell r="B4">
            <v>357</v>
          </cell>
          <cell r="C4">
            <v>36</v>
          </cell>
          <cell r="D4">
            <v>9.1603053435114504E-2</v>
          </cell>
        </row>
        <row r="5">
          <cell r="A5" t="str">
            <v>1991</v>
          </cell>
          <cell r="B5">
            <v>388</v>
          </cell>
          <cell r="C5">
            <v>27</v>
          </cell>
          <cell r="D5">
            <v>6.5060240963855417E-2</v>
          </cell>
        </row>
        <row r="6">
          <cell r="A6" t="str">
            <v>1992</v>
          </cell>
          <cell r="B6">
            <v>399</v>
          </cell>
          <cell r="C6">
            <v>40</v>
          </cell>
          <cell r="D6">
            <v>9.1116173120728935E-2</v>
          </cell>
        </row>
        <row r="7">
          <cell r="A7" t="str">
            <v>1993</v>
          </cell>
          <cell r="B7">
            <v>434</v>
          </cell>
          <cell r="C7">
            <v>57</v>
          </cell>
          <cell r="D7">
            <v>0.11608961303462322</v>
          </cell>
        </row>
        <row r="8">
          <cell r="A8" t="str">
            <v>1994</v>
          </cell>
          <cell r="B8">
            <v>501</v>
          </cell>
          <cell r="C8">
            <v>50</v>
          </cell>
          <cell r="D8">
            <v>9.0744101633393831E-2</v>
          </cell>
        </row>
        <row r="9">
          <cell r="A9" t="str">
            <v>1995</v>
          </cell>
          <cell r="B9">
            <v>536</v>
          </cell>
          <cell r="C9">
            <v>66</v>
          </cell>
          <cell r="D9">
            <v>0.10963455149501661</v>
          </cell>
        </row>
        <row r="10">
          <cell r="A10" t="str">
            <v>1996</v>
          </cell>
          <cell r="B10">
            <v>520</v>
          </cell>
          <cell r="C10">
            <v>82</v>
          </cell>
          <cell r="D10">
            <v>0.13621262458471761</v>
          </cell>
        </row>
        <row r="11">
          <cell r="A11" t="str">
            <v>1997</v>
          </cell>
          <cell r="B11">
            <v>551</v>
          </cell>
          <cell r="C11">
            <v>74</v>
          </cell>
          <cell r="D11">
            <v>0.11840000000000001</v>
          </cell>
        </row>
        <row r="12">
          <cell r="A12" t="str">
            <v>1998</v>
          </cell>
          <cell r="B12">
            <v>595</v>
          </cell>
          <cell r="C12">
            <v>90</v>
          </cell>
          <cell r="D12">
            <v>0.13138686131386862</v>
          </cell>
        </row>
        <row r="13">
          <cell r="A13" t="str">
            <v>1999</v>
          </cell>
          <cell r="B13">
            <v>625</v>
          </cell>
          <cell r="C13">
            <v>70</v>
          </cell>
          <cell r="D13">
            <v>0.10071942446043165</v>
          </cell>
        </row>
        <row r="14">
          <cell r="A14" t="str">
            <v>2000</v>
          </cell>
          <cell r="B14">
            <v>566</v>
          </cell>
          <cell r="C14">
            <v>81</v>
          </cell>
          <cell r="D14">
            <v>0.12519319938176199</v>
          </cell>
        </row>
        <row r="15">
          <cell r="A15" t="str">
            <v>2001</v>
          </cell>
          <cell r="B15">
            <v>548</v>
          </cell>
          <cell r="C15">
            <v>129</v>
          </cell>
          <cell r="D15">
            <v>0.19054652880354506</v>
          </cell>
        </row>
        <row r="16">
          <cell r="A16" t="str">
            <v>2002</v>
          </cell>
          <cell r="B16">
            <v>628</v>
          </cell>
          <cell r="C16">
            <v>111</v>
          </cell>
          <cell r="D16">
            <v>0.15020297699594046</v>
          </cell>
        </row>
        <row r="17">
          <cell r="A17" t="str">
            <v>2003</v>
          </cell>
          <cell r="B17">
            <v>577</v>
          </cell>
          <cell r="C17">
            <v>146</v>
          </cell>
          <cell r="D17">
            <v>0.20193637621023514</v>
          </cell>
        </row>
        <row r="18">
          <cell r="A18" t="str">
            <v>2004</v>
          </cell>
          <cell r="B18">
            <v>636</v>
          </cell>
          <cell r="C18">
            <v>146</v>
          </cell>
          <cell r="D18">
            <v>0.1867007672634271</v>
          </cell>
        </row>
        <row r="19">
          <cell r="A19" t="str">
            <v>2005</v>
          </cell>
          <cell r="B19">
            <v>675</v>
          </cell>
          <cell r="C19">
            <v>180</v>
          </cell>
          <cell r="D19">
            <v>0.21052631578947367</v>
          </cell>
        </row>
        <row r="20">
          <cell r="A20" t="str">
            <v>2006</v>
          </cell>
          <cell r="B20">
            <v>688</v>
          </cell>
          <cell r="C20">
            <v>217</v>
          </cell>
          <cell r="D20">
            <v>0.23977900552486187</v>
          </cell>
        </row>
        <row r="21">
          <cell r="A21" t="str">
            <v>2007</v>
          </cell>
          <cell r="B21">
            <v>789</v>
          </cell>
          <cell r="C21">
            <v>241</v>
          </cell>
          <cell r="D21">
            <v>0.23398058252427184</v>
          </cell>
        </row>
        <row r="22">
          <cell r="A22" t="str">
            <v>2008</v>
          </cell>
          <cell r="B22">
            <v>937</v>
          </cell>
          <cell r="C22">
            <v>308</v>
          </cell>
          <cell r="D22">
            <v>0.24738955823293174</v>
          </cell>
        </row>
        <row r="23">
          <cell r="A23" t="str">
            <v>2009</v>
          </cell>
          <cell r="B23">
            <v>851</v>
          </cell>
          <cell r="C23">
            <v>297</v>
          </cell>
          <cell r="D23">
            <v>0.25871080139372821</v>
          </cell>
        </row>
        <row r="24">
          <cell r="A24" t="str">
            <v>2010</v>
          </cell>
          <cell r="B24">
            <v>859</v>
          </cell>
          <cell r="C24">
            <v>326</v>
          </cell>
          <cell r="D24">
            <v>0.27510548523206751</v>
          </cell>
        </row>
        <row r="25">
          <cell r="A25" t="str">
            <v>2011</v>
          </cell>
          <cell r="B25">
            <v>890</v>
          </cell>
          <cell r="C25">
            <v>439</v>
          </cell>
          <cell r="D25">
            <v>0.33032355154251319</v>
          </cell>
        </row>
        <row r="26">
          <cell r="A26" t="str">
            <v>2012</v>
          </cell>
          <cell r="B26">
            <v>954</v>
          </cell>
          <cell r="C26">
            <v>507</v>
          </cell>
          <cell r="D26">
            <v>0.34702258726899382</v>
          </cell>
        </row>
        <row r="27">
          <cell r="A27" t="str">
            <v>2013</v>
          </cell>
          <cell r="B27">
            <v>972</v>
          </cell>
          <cell r="C27">
            <v>552</v>
          </cell>
          <cell r="D27">
            <v>0.36220472440944884</v>
          </cell>
        </row>
        <row r="28">
          <cell r="A28" t="str">
            <v>2014</v>
          </cell>
          <cell r="B28">
            <v>945</v>
          </cell>
          <cell r="C28">
            <v>503</v>
          </cell>
          <cell r="D28">
            <v>0.34737569060773482</v>
          </cell>
        </row>
        <row r="29">
          <cell r="A29" t="str">
            <v>2015</v>
          </cell>
          <cell r="B29">
            <v>902</v>
          </cell>
          <cell r="C29">
            <v>534</v>
          </cell>
          <cell r="D29">
            <v>0.37186629526462395</v>
          </cell>
        </row>
        <row r="30">
          <cell r="A30" t="str">
            <v>2016</v>
          </cell>
          <cell r="B30">
            <v>878</v>
          </cell>
          <cell r="C30">
            <v>532</v>
          </cell>
          <cell r="D30">
            <v>0.37730496453900708</v>
          </cell>
        </row>
        <row r="31">
          <cell r="A31" t="str">
            <v>2017</v>
          </cell>
          <cell r="B31">
            <v>912</v>
          </cell>
          <cell r="C31">
            <v>581</v>
          </cell>
          <cell r="D31">
            <v>0.38914936369725384</v>
          </cell>
        </row>
        <row r="32">
          <cell r="A32" t="str">
            <v>2018</v>
          </cell>
          <cell r="B32">
            <v>906</v>
          </cell>
          <cell r="C32">
            <v>658</v>
          </cell>
          <cell r="D32">
            <v>0.42071611253196933</v>
          </cell>
        </row>
        <row r="33">
          <cell r="A33" t="str">
            <v>2019</v>
          </cell>
          <cell r="B33">
            <v>949</v>
          </cell>
          <cell r="C33">
            <v>634</v>
          </cell>
          <cell r="D33">
            <v>0.40050536955148452</v>
          </cell>
        </row>
        <row r="34">
          <cell r="A34" t="str">
            <v>2020</v>
          </cell>
          <cell r="B34">
            <v>979</v>
          </cell>
          <cell r="C34">
            <v>655</v>
          </cell>
          <cell r="D34">
            <v>0.40085679314565481</v>
          </cell>
        </row>
        <row r="35">
          <cell r="A35" t="str">
            <v>2021</v>
          </cell>
          <cell r="B35">
            <v>904</v>
          </cell>
          <cell r="C35">
            <v>697</v>
          </cell>
          <cell r="D35">
            <v>0.43535290443472829</v>
          </cell>
        </row>
        <row r="36">
          <cell r="A36" t="str">
            <v>2022</v>
          </cell>
          <cell r="B36">
            <v>933</v>
          </cell>
          <cell r="C36">
            <v>629</v>
          </cell>
          <cell r="D36">
            <v>0.4026888604353393</v>
          </cell>
        </row>
        <row r="37">
          <cell r="A37" t="str">
            <v>2023</v>
          </cell>
          <cell r="B37">
            <v>906</v>
          </cell>
          <cell r="C37">
            <v>706</v>
          </cell>
          <cell r="D37">
            <v>0.43796526054590573</v>
          </cell>
        </row>
      </sheetData>
      <sheetData sheetId="6">
        <row r="3">
          <cell r="B3" t="str">
            <v>Humaniora og kunstfag</v>
          </cell>
          <cell r="C3" t="str">
            <v>Samfunnsvitenskap</v>
          </cell>
          <cell r="D3" t="str">
            <v>Matematikk og naturvitenskap</v>
          </cell>
          <cell r="E3" t="str">
            <v>Teknologi</v>
          </cell>
          <cell r="F3" t="str">
            <v>Medisin og helsefag</v>
          </cell>
          <cell r="G3" t="str">
            <v>Landbruksfag og veterinærmedisin</v>
          </cell>
        </row>
        <row r="4">
          <cell r="A4">
            <v>2000</v>
          </cell>
          <cell r="B4">
            <v>14.925373134328357</v>
          </cell>
          <cell r="C4">
            <v>3.4188034188034191</v>
          </cell>
          <cell r="D4">
            <v>15.730337078651685</v>
          </cell>
          <cell r="E4">
            <v>9.67741935483871</v>
          </cell>
          <cell r="F4">
            <v>15.555555555555555</v>
          </cell>
          <cell r="G4">
            <v>23.076923076923077</v>
          </cell>
        </row>
        <row r="5">
          <cell r="A5">
            <v>2001</v>
          </cell>
          <cell r="B5">
            <v>16.666666666666664</v>
          </cell>
          <cell r="C5">
            <v>11.711711711711711</v>
          </cell>
          <cell r="D5">
            <v>19.565217391304348</v>
          </cell>
          <cell r="E5">
            <v>24.778761061946902</v>
          </cell>
          <cell r="F5">
            <v>17.880794701986755</v>
          </cell>
          <cell r="G5">
            <v>30</v>
          </cell>
        </row>
        <row r="6">
          <cell r="A6">
            <v>2002</v>
          </cell>
          <cell r="B6">
            <v>10.465116279069768</v>
          </cell>
          <cell r="C6">
            <v>8.3333333333333321</v>
          </cell>
          <cell r="D6">
            <v>18.032786885245901</v>
          </cell>
          <cell r="E6">
            <v>21.481481481481481</v>
          </cell>
          <cell r="F6">
            <v>11.688311688311687</v>
          </cell>
          <cell r="G6">
            <v>22.448979591836736</v>
          </cell>
        </row>
        <row r="7">
          <cell r="A7">
            <v>2003</v>
          </cell>
          <cell r="B7">
            <v>10.95890410958904</v>
          </cell>
          <cell r="C7">
            <v>15.625</v>
          </cell>
          <cell r="D7">
            <v>18.848167539267017</v>
          </cell>
          <cell r="E7">
            <v>32.352941176470587</v>
          </cell>
          <cell r="F7">
            <v>21.518987341772153</v>
          </cell>
          <cell r="G7">
            <v>25.641025641025639</v>
          </cell>
        </row>
        <row r="8">
          <cell r="A8">
            <v>2004</v>
          </cell>
          <cell r="B8">
            <v>7.8651685393258424</v>
          </cell>
          <cell r="C8">
            <v>13.986013986013987</v>
          </cell>
          <cell r="D8">
            <v>17.647058823529413</v>
          </cell>
          <cell r="E8">
            <v>23.577235772357724</v>
          </cell>
          <cell r="F8">
            <v>23.809523809523807</v>
          </cell>
          <cell r="G8">
            <v>23.52941176470588</v>
          </cell>
        </row>
        <row r="9">
          <cell r="A9">
            <v>2005</v>
          </cell>
          <cell r="B9">
            <v>6.0975609756097562</v>
          </cell>
          <cell r="C9">
            <v>14.965986394557824</v>
          </cell>
          <cell r="D9">
            <v>24.888888888888889</v>
          </cell>
          <cell r="E9">
            <v>21.774193548387096</v>
          </cell>
          <cell r="F9">
            <v>27.27272727272727</v>
          </cell>
          <cell r="G9">
            <v>17.543859649122805</v>
          </cell>
        </row>
        <row r="10">
          <cell r="A10">
            <v>2006</v>
          </cell>
          <cell r="B10">
            <v>14.414414414414415</v>
          </cell>
          <cell r="C10">
            <v>15.760869565217392</v>
          </cell>
          <cell r="D10">
            <v>26.415094339622641</v>
          </cell>
          <cell r="E10">
            <v>36.065573770491802</v>
          </cell>
          <cell r="F10">
            <v>22.685185185185187</v>
          </cell>
          <cell r="G10">
            <v>38.333333333333336</v>
          </cell>
        </row>
        <row r="11">
          <cell r="A11">
            <v>2007</v>
          </cell>
          <cell r="B11">
            <v>15.254237288135593</v>
          </cell>
          <cell r="C11">
            <v>13.777777777777779</v>
          </cell>
          <cell r="D11">
            <v>28.996282527881039</v>
          </cell>
          <cell r="E11">
            <v>32.520325203252028</v>
          </cell>
          <cell r="F11">
            <v>21.951219512195124</v>
          </cell>
          <cell r="G11">
            <v>40.816326530612244</v>
          </cell>
        </row>
        <row r="12">
          <cell r="A12">
            <v>2008</v>
          </cell>
          <cell r="B12">
            <v>18.320610687022899</v>
          </cell>
          <cell r="C12">
            <v>16.60649819494585</v>
          </cell>
          <cell r="D12">
            <v>31.058020477815703</v>
          </cell>
          <cell r="E12">
            <v>35.460992907801419</v>
          </cell>
          <cell r="F12">
            <v>24.332344213649851</v>
          </cell>
          <cell r="G12">
            <v>22.727272727272727</v>
          </cell>
        </row>
        <row r="13">
          <cell r="A13">
            <v>2009</v>
          </cell>
          <cell r="B13">
            <v>19.444444444444446</v>
          </cell>
          <cell r="C13">
            <v>15.936254980079681</v>
          </cell>
          <cell r="D13">
            <v>36.823104693140799</v>
          </cell>
          <cell r="E13">
            <v>39.84375</v>
          </cell>
          <cell r="F13">
            <v>20.833333333333336</v>
          </cell>
          <cell r="G13">
            <v>27.083333333333332</v>
          </cell>
        </row>
        <row r="14">
          <cell r="A14">
            <v>2010</v>
          </cell>
          <cell r="B14">
            <v>15.306122448979592</v>
          </cell>
          <cell r="C14">
            <v>19.4331983805668</v>
          </cell>
          <cell r="D14">
            <v>35.460992907801419</v>
          </cell>
          <cell r="E14">
            <v>42.519685039370081</v>
          </cell>
          <cell r="F14">
            <v>23.772609819121445</v>
          </cell>
          <cell r="G14">
            <v>38.636363636363633</v>
          </cell>
        </row>
        <row r="15">
          <cell r="A15">
            <v>2011</v>
          </cell>
          <cell r="B15">
            <v>22.330097087378643</v>
          </cell>
          <cell r="C15">
            <v>18.076923076923077</v>
          </cell>
          <cell r="D15">
            <v>47.058823529411761</v>
          </cell>
          <cell r="E15">
            <v>63.428571428571423</v>
          </cell>
          <cell r="F15">
            <v>18.939393939393938</v>
          </cell>
          <cell r="G15">
            <v>41.818181818181813</v>
          </cell>
        </row>
        <row r="16">
          <cell r="A16">
            <v>2012</v>
          </cell>
          <cell r="B16">
            <v>24.031007751937985</v>
          </cell>
          <cell r="C16">
            <v>20.209059233449477</v>
          </cell>
          <cell r="D16">
            <v>49.696969696969695</v>
          </cell>
          <cell r="E16">
            <v>67.032967032967022</v>
          </cell>
          <cell r="F16">
            <v>20.594479830148622</v>
          </cell>
          <cell r="G16">
            <v>56.451612903225815</v>
          </cell>
        </row>
        <row r="17">
          <cell r="A17">
            <v>2013</v>
          </cell>
          <cell r="B17">
            <v>24.647887300000001</v>
          </cell>
          <cell r="C17">
            <v>22.580645199999999</v>
          </cell>
          <cell r="D17">
            <v>51.388888899999998</v>
          </cell>
          <cell r="E17">
            <v>64.766839399999995</v>
          </cell>
          <cell r="F17">
            <v>22.4742268</v>
          </cell>
          <cell r="G17">
            <v>53.846153800000003</v>
          </cell>
        </row>
        <row r="18">
          <cell r="A18">
            <v>2014</v>
          </cell>
          <cell r="B18">
            <v>27.1523179</v>
          </cell>
          <cell r="C18">
            <v>18.213058400000001</v>
          </cell>
          <cell r="D18">
            <v>47.701149399999998</v>
          </cell>
          <cell r="E18">
            <v>65.408805000000001</v>
          </cell>
          <cell r="F18">
            <v>24.7191011</v>
          </cell>
          <cell r="G18">
            <v>53.703703699999998</v>
          </cell>
        </row>
        <row r="19">
          <cell r="A19">
            <v>2015</v>
          </cell>
          <cell r="B19">
            <v>25.563909800000001</v>
          </cell>
          <cell r="C19">
            <v>24.702380999999999</v>
          </cell>
          <cell r="D19">
            <v>55.031446500000001</v>
          </cell>
          <cell r="E19">
            <v>66.470588199999995</v>
          </cell>
          <cell r="F19">
            <v>25.2900232</v>
          </cell>
          <cell r="G19">
            <v>41.6666667</v>
          </cell>
        </row>
        <row r="20">
          <cell r="A20">
            <v>2016</v>
          </cell>
          <cell r="B20">
            <v>30.555555600000002</v>
          </cell>
          <cell r="C20">
            <v>25.471698100000001</v>
          </cell>
          <cell r="D20">
            <v>53.872053899999997</v>
          </cell>
          <cell r="E20">
            <v>67.039106099999998</v>
          </cell>
          <cell r="F20">
            <v>24.074074100000001</v>
          </cell>
          <cell r="G20">
            <v>57.5</v>
          </cell>
        </row>
        <row r="21">
          <cell r="A21">
            <v>2017</v>
          </cell>
          <cell r="B21">
            <v>25.9541985</v>
          </cell>
          <cell r="C21">
            <v>27.5747508</v>
          </cell>
          <cell r="D21">
            <v>53.823529399999998</v>
          </cell>
          <cell r="E21">
            <v>65.174129399999998</v>
          </cell>
          <cell r="F21">
            <v>27.0440252</v>
          </cell>
          <cell r="G21">
            <v>48.837209299999998</v>
          </cell>
        </row>
        <row r="22">
          <cell r="A22">
            <v>2018</v>
          </cell>
          <cell r="B22">
            <v>29.365079399999999</v>
          </cell>
          <cell r="C22">
            <v>31.741572999999999</v>
          </cell>
          <cell r="D22">
            <v>57.575757600000003</v>
          </cell>
          <cell r="E22">
            <v>67.058823500000003</v>
          </cell>
          <cell r="F22">
            <v>28.3367556</v>
          </cell>
          <cell r="G22">
            <v>65.1162791</v>
          </cell>
        </row>
        <row r="23">
          <cell r="A23">
            <v>2019</v>
          </cell>
          <cell r="B23">
            <v>34.351145000000002</v>
          </cell>
          <cell r="C23">
            <v>30.571428600000001</v>
          </cell>
          <cell r="D23">
            <v>56.3106796</v>
          </cell>
          <cell r="E23">
            <v>56.321839099999998</v>
          </cell>
          <cell r="F23">
            <v>25.9493671</v>
          </cell>
          <cell r="G23">
            <v>65.517241400000003</v>
          </cell>
        </row>
        <row r="24">
          <cell r="A24">
            <v>2020</v>
          </cell>
          <cell r="B24">
            <v>26.229508200000001</v>
          </cell>
          <cell r="C24">
            <v>29.914529900000002</v>
          </cell>
          <cell r="D24">
            <v>54.125412500000003</v>
          </cell>
          <cell r="E24">
            <v>60.447761200000002</v>
          </cell>
          <cell r="F24">
            <v>31.159420300000001</v>
          </cell>
          <cell r="G24">
            <v>52.631578900000001</v>
          </cell>
        </row>
        <row r="25">
          <cell r="A25">
            <v>2021</v>
          </cell>
          <cell r="B25">
            <v>36.065573800000003</v>
          </cell>
          <cell r="C25">
            <v>28.651685400000002</v>
          </cell>
          <cell r="D25">
            <v>62.6959248</v>
          </cell>
          <cell r="E25">
            <v>59.489051099999998</v>
          </cell>
          <cell r="F25">
            <v>32.271762199999998</v>
          </cell>
          <cell r="G25">
            <v>61.016949199999999</v>
          </cell>
        </row>
        <row r="26">
          <cell r="A26">
            <v>2022</v>
          </cell>
          <cell r="B26">
            <v>34.558823500000003</v>
          </cell>
          <cell r="C26">
            <v>28.99729</v>
          </cell>
          <cell r="D26">
            <v>59.689922500000002</v>
          </cell>
          <cell r="E26">
            <v>60.498220600000003</v>
          </cell>
          <cell r="F26">
            <v>26.947368399999998</v>
          </cell>
          <cell r="G26">
            <v>53.488372099999999</v>
          </cell>
        </row>
        <row r="27">
          <cell r="A27">
            <v>2023</v>
          </cell>
          <cell r="B27">
            <v>42.307692299999999</v>
          </cell>
          <cell r="C27">
            <v>33.827893199999998</v>
          </cell>
          <cell r="D27">
            <v>60.264900699999998</v>
          </cell>
          <cell r="E27">
            <v>63.582089600000003</v>
          </cell>
          <cell r="F27">
            <v>25.862069000000002</v>
          </cell>
          <cell r="G27">
            <v>50</v>
          </cell>
        </row>
      </sheetData>
      <sheetData sheetId="7">
        <row r="4">
          <cell r="B4">
            <v>1164</v>
          </cell>
          <cell r="C4">
            <v>1197</v>
          </cell>
          <cell r="D4">
            <v>2361</v>
          </cell>
          <cell r="E4">
            <v>0.49301143583227447</v>
          </cell>
        </row>
        <row r="5">
          <cell r="B5">
            <v>578</v>
          </cell>
          <cell r="C5">
            <v>1061</v>
          </cell>
          <cell r="D5">
            <v>1639</v>
          </cell>
          <cell r="E5">
            <v>0.35265405735204391</v>
          </cell>
        </row>
        <row r="6">
          <cell r="B6">
            <v>180</v>
          </cell>
          <cell r="C6">
            <v>444</v>
          </cell>
          <cell r="D6">
            <v>624</v>
          </cell>
          <cell r="E6">
            <v>0.28846153846153844</v>
          </cell>
        </row>
        <row r="7">
          <cell r="B7">
            <v>275</v>
          </cell>
          <cell r="C7">
            <v>241</v>
          </cell>
          <cell r="D7">
            <v>516</v>
          </cell>
          <cell r="E7">
            <v>0.53294573643410847</v>
          </cell>
        </row>
        <row r="8">
          <cell r="B8">
            <v>130</v>
          </cell>
          <cell r="C8">
            <v>104</v>
          </cell>
          <cell r="D8">
            <v>234</v>
          </cell>
          <cell r="E8">
            <v>0.55555555555555558</v>
          </cell>
        </row>
        <row r="9">
          <cell r="B9">
            <v>86</v>
          </cell>
          <cell r="C9">
            <v>128</v>
          </cell>
          <cell r="D9">
            <v>214</v>
          </cell>
          <cell r="E9">
            <v>0.40186915887850466</v>
          </cell>
        </row>
        <row r="10">
          <cell r="B10">
            <v>14</v>
          </cell>
          <cell r="C10">
            <v>24</v>
          </cell>
          <cell r="D10">
            <v>38</v>
          </cell>
          <cell r="E10">
            <v>0.36842105263157893</v>
          </cell>
        </row>
      </sheetData>
      <sheetData sheetId="8">
        <row r="4">
          <cell r="B4">
            <v>28</v>
          </cell>
          <cell r="C4">
            <v>41</v>
          </cell>
        </row>
        <row r="5">
          <cell r="B5">
            <v>27</v>
          </cell>
          <cell r="C5">
            <v>44</v>
          </cell>
        </row>
        <row r="6">
          <cell r="B6">
            <v>22</v>
          </cell>
          <cell r="C6">
            <v>63</v>
          </cell>
        </row>
        <row r="7">
          <cell r="B7">
            <v>26</v>
          </cell>
          <cell r="C7">
            <v>63</v>
          </cell>
        </row>
        <row r="8">
          <cell r="B8">
            <v>32</v>
          </cell>
          <cell r="C8">
            <v>70</v>
          </cell>
        </row>
        <row r="9">
          <cell r="B9">
            <v>55</v>
          </cell>
          <cell r="C9">
            <v>70</v>
          </cell>
        </row>
        <row r="10">
          <cell r="B10">
            <v>72</v>
          </cell>
          <cell r="C10">
            <v>59</v>
          </cell>
        </row>
        <row r="11">
          <cell r="B11">
            <v>55</v>
          </cell>
          <cell r="C11">
            <v>78</v>
          </cell>
        </row>
        <row r="12">
          <cell r="B12">
            <v>66</v>
          </cell>
          <cell r="C12">
            <v>73</v>
          </cell>
        </row>
        <row r="13">
          <cell r="B13">
            <v>77</v>
          </cell>
          <cell r="C13">
            <v>69</v>
          </cell>
        </row>
        <row r="14">
          <cell r="B14">
            <v>83</v>
          </cell>
          <cell r="C14">
            <v>93</v>
          </cell>
        </row>
        <row r="15">
          <cell r="B15">
            <v>37</v>
          </cell>
          <cell r="C15">
            <v>143</v>
          </cell>
        </row>
        <row r="16">
          <cell r="B16">
            <v>98</v>
          </cell>
          <cell r="C16">
            <v>82</v>
          </cell>
        </row>
        <row r="17">
          <cell r="B17">
            <v>100</v>
          </cell>
          <cell r="C17">
            <v>80</v>
          </cell>
        </row>
        <row r="18">
          <cell r="B18">
            <v>121</v>
          </cell>
          <cell r="C18">
            <v>101</v>
          </cell>
        </row>
        <row r="19">
          <cell r="B19">
            <v>100</v>
          </cell>
          <cell r="C19">
            <v>142</v>
          </cell>
        </row>
        <row r="20">
          <cell r="B20">
            <v>116</v>
          </cell>
          <cell r="C20">
            <v>174</v>
          </cell>
        </row>
        <row r="21">
          <cell r="B21">
            <v>87</v>
          </cell>
          <cell r="C21">
            <v>205</v>
          </cell>
        </row>
        <row r="22">
          <cell r="B22">
            <v>177</v>
          </cell>
          <cell r="C22">
            <v>282</v>
          </cell>
        </row>
        <row r="23">
          <cell r="B23">
            <v>237</v>
          </cell>
          <cell r="C23">
            <v>296</v>
          </cell>
        </row>
      </sheetData>
      <sheetData sheetId="9">
        <row r="4">
          <cell r="B4">
            <v>8.8286409999999996E-2</v>
          </cell>
          <cell r="C4">
            <v>0.1637122</v>
          </cell>
          <cell r="D4">
            <v>0.31004519000000003</v>
          </cell>
          <cell r="E4">
            <v>0.18317691999999999</v>
          </cell>
          <cell r="F4">
            <v>0.22384428000000001</v>
          </cell>
          <cell r="G4">
            <v>3.0935000000000001E-2</v>
          </cell>
        </row>
        <row r="5">
          <cell r="B5">
            <v>2.2659510000000001E-2</v>
          </cell>
          <cell r="C5">
            <v>0.10793083000000001</v>
          </cell>
          <cell r="D5">
            <v>0.26058438</v>
          </cell>
          <cell r="E5">
            <v>0.4072749</v>
          </cell>
          <cell r="F5">
            <v>0.16457960999999999</v>
          </cell>
          <cell r="G5">
            <v>3.6970780000000002E-2</v>
          </cell>
          <cell r="I5" t="str">
            <v>N=1677</v>
          </cell>
        </row>
        <row r="6">
          <cell r="B6">
            <v>5.4487180000000003E-2</v>
          </cell>
          <cell r="C6">
            <v>0.24038461999999999</v>
          </cell>
          <cell r="D6">
            <v>0.17467948999999999</v>
          </cell>
          <cell r="E6">
            <v>0.14903846000000001</v>
          </cell>
          <cell r="F6">
            <v>0.28685896999999999</v>
          </cell>
          <cell r="G6">
            <v>9.4551280000000001E-2</v>
          </cell>
          <cell r="I6" t="str">
            <v>N=624</v>
          </cell>
        </row>
        <row r="7">
          <cell r="B7">
            <v>0.10267857</v>
          </cell>
          <cell r="C7">
            <v>0.20758929000000001</v>
          </cell>
          <cell r="D7">
            <v>0.27901786000000001</v>
          </cell>
          <cell r="E7">
            <v>0.19419643</v>
          </cell>
          <cell r="F7">
            <v>0.16964286000000001</v>
          </cell>
          <cell r="G7">
            <v>4.6875E-2</v>
          </cell>
          <cell r="I7" t="str">
            <v>N=448</v>
          </cell>
        </row>
        <row r="8">
          <cell r="B8">
            <v>6.6121579999999999E-2</v>
          </cell>
          <cell r="C8">
            <v>0.15908283000000001</v>
          </cell>
          <cell r="D8">
            <v>0.27781728</v>
          </cell>
          <cell r="E8">
            <v>0.24706718999999999</v>
          </cell>
          <cell r="F8">
            <v>0.20885176</v>
          </cell>
          <cell r="G8">
            <v>4.1059369999999998E-2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figur 3.4a"/>
      <sheetName val="Data figur 3.4b"/>
      <sheetName val="Data figur 3.4c"/>
      <sheetName val="Data figur 3.4d"/>
      <sheetName val="Data figur 3.4e"/>
      <sheetName val="Data figur 3.4f"/>
      <sheetName val="Data figur 3.4g"/>
      <sheetName val="Data figur 3.4h"/>
      <sheetName val="Data figur 3.4i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Kvinner</v>
          </cell>
          <cell r="C3" t="str">
            <v>Menn</v>
          </cell>
          <cell r="D3" t="str">
            <v>Alle</v>
          </cell>
          <cell r="E3" t="str">
            <v>Prosentandel kvinner</v>
          </cell>
        </row>
        <row r="4">
          <cell r="A4" t="str">
            <v>Europa unntatt Norden</v>
          </cell>
          <cell r="B4">
            <v>1164</v>
          </cell>
          <cell r="C4">
            <v>1197</v>
          </cell>
          <cell r="D4">
            <v>2361</v>
          </cell>
          <cell r="E4">
            <v>0.49301143583227447</v>
          </cell>
          <cell r="F4">
            <v>0.50698856416772553</v>
          </cell>
        </row>
        <row r="5">
          <cell r="A5" t="str">
            <v>Asia</v>
          </cell>
          <cell r="B5">
            <v>578</v>
          </cell>
          <cell r="C5">
            <v>1061</v>
          </cell>
          <cell r="D5">
            <v>1639</v>
          </cell>
          <cell r="E5">
            <v>0.35265405735204391</v>
          </cell>
          <cell r="F5">
            <v>0.64734594264795609</v>
          </cell>
        </row>
        <row r="6">
          <cell r="A6" t="str">
            <v>Afrika</v>
          </cell>
          <cell r="B6">
            <v>180</v>
          </cell>
          <cell r="C6">
            <v>444</v>
          </cell>
          <cell r="D6">
            <v>624</v>
          </cell>
          <cell r="E6">
            <v>0.28846153846153844</v>
          </cell>
          <cell r="F6">
            <v>0.71153846153846156</v>
          </cell>
        </row>
        <row r="7">
          <cell r="A7" t="str">
            <v>Norden</v>
          </cell>
          <cell r="B7">
            <v>275</v>
          </cell>
          <cell r="C7">
            <v>241</v>
          </cell>
          <cell r="D7">
            <v>516</v>
          </cell>
          <cell r="E7">
            <v>0.53294573643410847</v>
          </cell>
          <cell r="F7">
            <v>0.46705426356589147</v>
          </cell>
        </row>
        <row r="8">
          <cell r="A8" t="str">
            <v>Nord-Amerika</v>
          </cell>
          <cell r="B8">
            <v>130</v>
          </cell>
          <cell r="C8">
            <v>104</v>
          </cell>
          <cell r="D8">
            <v>234</v>
          </cell>
          <cell r="E8">
            <v>0.55555555555555558</v>
          </cell>
          <cell r="F8">
            <v>0.44444444444444442</v>
          </cell>
        </row>
        <row r="9">
          <cell r="A9" t="str">
            <v>Latin-Amerika og Karibia</v>
          </cell>
          <cell r="B9">
            <v>86</v>
          </cell>
          <cell r="C9">
            <v>128</v>
          </cell>
          <cell r="D9">
            <v>214</v>
          </cell>
          <cell r="E9">
            <v>0.40186915887850466</v>
          </cell>
          <cell r="F9">
            <v>0.59813084112149528</v>
          </cell>
        </row>
        <row r="10">
          <cell r="A10" t="str">
            <v>Oceania</v>
          </cell>
          <cell r="B10">
            <v>14</v>
          </cell>
          <cell r="C10">
            <v>24</v>
          </cell>
          <cell r="D10">
            <v>38</v>
          </cell>
          <cell r="E10">
            <v>0.36842105263157893</v>
          </cell>
          <cell r="F10">
            <v>0.63157894736842102</v>
          </cell>
        </row>
      </sheetData>
      <sheetData sheetId="7">
        <row r="3">
          <cell r="B3" t="str">
            <v>Kvinner</v>
          </cell>
          <cell r="C3" t="str">
            <v>Menn</v>
          </cell>
        </row>
        <row r="4">
          <cell r="A4" t="str">
            <v>Hellas</v>
          </cell>
          <cell r="B4">
            <v>28</v>
          </cell>
          <cell r="C4">
            <v>41</v>
          </cell>
          <cell r="E4">
            <v>0.40579710144927539</v>
          </cell>
          <cell r="F4">
            <v>0.59420289855072461</v>
          </cell>
        </row>
        <row r="5">
          <cell r="A5" t="str">
            <v>Brasil</v>
          </cell>
          <cell r="B5">
            <v>27</v>
          </cell>
          <cell r="C5">
            <v>44</v>
          </cell>
          <cell r="E5">
            <v>0.38028169014084506</v>
          </cell>
          <cell r="F5">
            <v>0.61971830985915488</v>
          </cell>
        </row>
        <row r="6">
          <cell r="A6" t="str">
            <v>Tanzania</v>
          </cell>
          <cell r="B6">
            <v>22</v>
          </cell>
          <cell r="C6">
            <v>63</v>
          </cell>
          <cell r="E6">
            <v>0.25882352941176473</v>
          </cell>
          <cell r="F6">
            <v>0.74117647058823533</v>
          </cell>
        </row>
        <row r="7">
          <cell r="A7" t="str">
            <v>Nepal</v>
          </cell>
          <cell r="B7">
            <v>26</v>
          </cell>
          <cell r="C7">
            <v>63</v>
          </cell>
          <cell r="E7">
            <v>0.29213483146067415</v>
          </cell>
          <cell r="F7">
            <v>0.7078651685393258</v>
          </cell>
        </row>
        <row r="8">
          <cell r="A8" t="str">
            <v>Pakistan</v>
          </cell>
          <cell r="B8">
            <v>32</v>
          </cell>
          <cell r="C8">
            <v>70</v>
          </cell>
          <cell r="E8">
            <v>0.31372549019607843</v>
          </cell>
          <cell r="F8">
            <v>0.68627450980392157</v>
          </cell>
        </row>
        <row r="9">
          <cell r="A9" t="str">
            <v>Frankrike</v>
          </cell>
          <cell r="B9">
            <v>55</v>
          </cell>
          <cell r="C9">
            <v>70</v>
          </cell>
          <cell r="E9">
            <v>0.44</v>
          </cell>
          <cell r="F9">
            <v>0.56000000000000005</v>
          </cell>
        </row>
        <row r="10">
          <cell r="A10" t="str">
            <v>Polen</v>
          </cell>
          <cell r="B10">
            <v>72</v>
          </cell>
          <cell r="C10">
            <v>59</v>
          </cell>
          <cell r="E10">
            <v>0.54961832061068705</v>
          </cell>
          <cell r="F10">
            <v>0.45038167938931295</v>
          </cell>
        </row>
        <row r="11">
          <cell r="A11" t="str">
            <v>Storbritannia</v>
          </cell>
          <cell r="B11">
            <v>55</v>
          </cell>
          <cell r="C11">
            <v>78</v>
          </cell>
          <cell r="E11">
            <v>0.41353383458646614</v>
          </cell>
          <cell r="F11">
            <v>0.5864661654135338</v>
          </cell>
        </row>
        <row r="12">
          <cell r="A12" t="str">
            <v>Spania</v>
          </cell>
          <cell r="B12">
            <v>66</v>
          </cell>
          <cell r="C12">
            <v>73</v>
          </cell>
          <cell r="E12">
            <v>0.47482014388489208</v>
          </cell>
          <cell r="F12">
            <v>0.52517985611510787</v>
          </cell>
        </row>
        <row r="13">
          <cell r="A13" t="str">
            <v>Nederland</v>
          </cell>
          <cell r="B13">
            <v>77</v>
          </cell>
          <cell r="C13">
            <v>69</v>
          </cell>
          <cell r="E13">
            <v>0.5273972602739726</v>
          </cell>
          <cell r="F13">
            <v>0.4726027397260274</v>
          </cell>
        </row>
        <row r="14">
          <cell r="A14" t="str">
            <v>Danmark</v>
          </cell>
          <cell r="B14">
            <v>83</v>
          </cell>
          <cell r="C14">
            <v>93</v>
          </cell>
          <cell r="E14">
            <v>0.47159090909090912</v>
          </cell>
          <cell r="F14">
            <v>0.52840909090909094</v>
          </cell>
        </row>
        <row r="15">
          <cell r="A15" t="str">
            <v>Russland</v>
          </cell>
          <cell r="B15">
            <v>37</v>
          </cell>
          <cell r="C15">
            <v>143</v>
          </cell>
          <cell r="E15">
            <v>0.20555555555555555</v>
          </cell>
          <cell r="F15">
            <v>0.7944444444444444</v>
          </cell>
        </row>
        <row r="16">
          <cell r="A16" t="str">
            <v>Etiopia</v>
          </cell>
          <cell r="B16">
            <v>98</v>
          </cell>
          <cell r="C16">
            <v>82</v>
          </cell>
          <cell r="E16">
            <v>0.5444444444444444</v>
          </cell>
          <cell r="F16">
            <v>0.45555555555555555</v>
          </cell>
        </row>
        <row r="17">
          <cell r="A17" t="str">
            <v>USA</v>
          </cell>
          <cell r="B17">
            <v>100</v>
          </cell>
          <cell r="C17">
            <v>80</v>
          </cell>
          <cell r="E17">
            <v>0.55555555555555558</v>
          </cell>
          <cell r="F17">
            <v>0.44444444444444442</v>
          </cell>
        </row>
        <row r="18">
          <cell r="A18" t="str">
            <v>Sverige</v>
          </cell>
          <cell r="B18">
            <v>121</v>
          </cell>
          <cell r="C18">
            <v>101</v>
          </cell>
          <cell r="E18">
            <v>0.54504504504504503</v>
          </cell>
          <cell r="F18">
            <v>0.45495495495495497</v>
          </cell>
        </row>
        <row r="19">
          <cell r="A19" t="str">
            <v>Italia</v>
          </cell>
          <cell r="B19">
            <v>100</v>
          </cell>
          <cell r="C19">
            <v>142</v>
          </cell>
          <cell r="E19">
            <v>0.41322314049586778</v>
          </cell>
          <cell r="F19">
            <v>0.58677685950413228</v>
          </cell>
        </row>
        <row r="20">
          <cell r="A20" t="str">
            <v>Iran</v>
          </cell>
          <cell r="B20">
            <v>116</v>
          </cell>
          <cell r="C20">
            <v>174</v>
          </cell>
          <cell r="E20">
            <v>0.4</v>
          </cell>
          <cell r="F20">
            <v>0.6</v>
          </cell>
        </row>
        <row r="21">
          <cell r="A21" t="str">
            <v>India</v>
          </cell>
          <cell r="B21">
            <v>87</v>
          </cell>
          <cell r="C21">
            <v>205</v>
          </cell>
          <cell r="E21">
            <v>0.29794520547945208</v>
          </cell>
          <cell r="F21">
            <v>0.70205479452054798</v>
          </cell>
        </row>
        <row r="22">
          <cell r="A22" t="str">
            <v>Kina</v>
          </cell>
          <cell r="B22">
            <v>177</v>
          </cell>
          <cell r="C22">
            <v>282</v>
          </cell>
          <cell r="E22">
            <v>0.38562091503267976</v>
          </cell>
          <cell r="F22">
            <v>0.6143790849673203</v>
          </cell>
        </row>
        <row r="23">
          <cell r="A23" t="str">
            <v>Tyskland</v>
          </cell>
          <cell r="B23">
            <v>237</v>
          </cell>
          <cell r="C23">
            <v>296</v>
          </cell>
          <cell r="E23">
            <v>0.44465290806754221</v>
          </cell>
          <cell r="F23">
            <v>0.55534709193245779</v>
          </cell>
        </row>
      </sheetData>
      <sheetData sheetId="8">
        <row r="3">
          <cell r="B3" t="str">
            <v>Humaniora og kunstfag</v>
          </cell>
          <cell r="C3" t="str">
            <v>Samfunnsvitenskap</v>
          </cell>
          <cell r="D3" t="str">
            <v>Matematikk og naturvitenskap</v>
          </cell>
          <cell r="E3" t="str">
            <v>Teknologi</v>
          </cell>
          <cell r="F3" t="str">
            <v>Medisin og helsefag</v>
          </cell>
          <cell r="G3" t="str">
            <v>Landbruksfag og veterinærmedisin</v>
          </cell>
        </row>
        <row r="4">
          <cell r="A4" t="str">
            <v>Europa (N=2877)</v>
          </cell>
          <cell r="B4">
            <v>8.8286409999999996E-2</v>
          </cell>
          <cell r="C4">
            <v>0.1637122</v>
          </cell>
          <cell r="D4">
            <v>0.31004519000000003</v>
          </cell>
          <cell r="E4">
            <v>0.18317691999999999</v>
          </cell>
          <cell r="F4">
            <v>0.22384428000000001</v>
          </cell>
          <cell r="G4">
            <v>3.0935000000000001E-2</v>
          </cell>
          <cell r="I4" t="str">
            <v>N=2877</v>
          </cell>
        </row>
        <row r="5">
          <cell r="A5" t="str">
            <v>Asia (N=1677)</v>
          </cell>
          <cell r="B5">
            <v>2.2659510000000001E-2</v>
          </cell>
          <cell r="C5">
            <v>0.10793083000000001</v>
          </cell>
          <cell r="D5">
            <v>0.26058438</v>
          </cell>
          <cell r="E5">
            <v>0.4072749</v>
          </cell>
          <cell r="F5">
            <v>0.16457960999999999</v>
          </cell>
          <cell r="G5">
            <v>3.6970780000000002E-2</v>
          </cell>
          <cell r="I5" t="str">
            <v>N=1677</v>
          </cell>
        </row>
        <row r="6">
          <cell r="A6" t="str">
            <v>Afrika (N=624)</v>
          </cell>
          <cell r="B6">
            <v>5.4487180000000003E-2</v>
          </cell>
          <cell r="C6">
            <v>0.24038461999999999</v>
          </cell>
          <cell r="D6">
            <v>0.17467948999999999</v>
          </cell>
          <cell r="E6">
            <v>0.14903846000000001</v>
          </cell>
          <cell r="F6">
            <v>0.28685896999999999</v>
          </cell>
          <cell r="G6">
            <v>9.4551280000000001E-2</v>
          </cell>
          <cell r="I6" t="str">
            <v>N=624</v>
          </cell>
        </row>
        <row r="7">
          <cell r="A7" t="str">
            <v>Amerika (N=448)</v>
          </cell>
          <cell r="B7">
            <v>0.10267857</v>
          </cell>
          <cell r="C7">
            <v>0.20758929000000001</v>
          </cell>
          <cell r="D7">
            <v>0.27901786000000001</v>
          </cell>
          <cell r="E7">
            <v>0.19419643</v>
          </cell>
          <cell r="F7">
            <v>0.16964286000000001</v>
          </cell>
          <cell r="G7">
            <v>4.6875E-2</v>
          </cell>
          <cell r="I7" t="str">
            <v>N=448</v>
          </cell>
        </row>
        <row r="8">
          <cell r="A8" t="str">
            <v>Alle (N=5626)</v>
          </cell>
          <cell r="B8">
            <v>6.6121579999999999E-2</v>
          </cell>
          <cell r="C8">
            <v>0.15908283000000001</v>
          </cell>
          <cell r="D8">
            <v>0.27781728</v>
          </cell>
          <cell r="E8">
            <v>0.24706718999999999</v>
          </cell>
          <cell r="F8">
            <v>0.20885176</v>
          </cell>
          <cell r="G8">
            <v>4.1059369999999998E-2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1"/>
      <sheetName val="Figur2"/>
      <sheetName val="Figur3"/>
      <sheetName val="Figur 4"/>
    </sheetNames>
    <sheetDataSet>
      <sheetData sheetId="0">
        <row r="4">
          <cell r="B4" t="str">
            <v>Egne FoU-årsverk (ansatte)</v>
          </cell>
          <cell r="C4" t="str">
            <v>Innleide FoU-årsverk</v>
          </cell>
        </row>
        <row r="5">
          <cell r="A5" t="str">
            <v>Trykking, grafisk industri</v>
          </cell>
          <cell r="B5">
            <v>29.5</v>
          </cell>
          <cell r="C5">
            <v>0.4</v>
          </cell>
        </row>
        <row r="6">
          <cell r="A6" t="str">
            <v>Beklednings-, lær- og lærvareindustri</v>
          </cell>
          <cell r="B6">
            <v>50.3</v>
          </cell>
          <cell r="C6">
            <v>1</v>
          </cell>
        </row>
        <row r="7">
          <cell r="A7" t="str">
            <v>Annen forretningsmessig tj.yting</v>
          </cell>
          <cell r="B7">
            <v>36.1</v>
          </cell>
          <cell r="C7">
            <v>1</v>
          </cell>
        </row>
        <row r="8">
          <cell r="A8" t="str">
            <v>Mineralproduktindustri</v>
          </cell>
          <cell r="B8">
            <v>127.4</v>
          </cell>
          <cell r="C8">
            <v>1.4</v>
          </cell>
        </row>
        <row r="9">
          <cell r="A9" t="str">
            <v>Tekstilindustri</v>
          </cell>
          <cell r="B9">
            <v>28.5</v>
          </cell>
          <cell r="C9">
            <v>1.9</v>
          </cell>
        </row>
        <row r="10">
          <cell r="A10" t="str">
            <v>Papir- og papirvareindustri</v>
          </cell>
          <cell r="B10">
            <v>110.4</v>
          </cell>
          <cell r="C10">
            <v>2.5</v>
          </cell>
        </row>
        <row r="11">
          <cell r="A11" t="str">
            <v>Film- og TV-prod., musikkutgivelse, radio- og fjernsynskringkasting</v>
          </cell>
          <cell r="B11">
            <v>12.6</v>
          </cell>
          <cell r="C11">
            <v>3.5</v>
          </cell>
        </row>
        <row r="12">
          <cell r="A12" t="str">
            <v>Gummivare- og plastindustri</v>
          </cell>
          <cell r="B12">
            <v>204.6</v>
          </cell>
          <cell r="C12">
            <v>5.2</v>
          </cell>
        </row>
        <row r="13">
          <cell r="A13" t="str">
            <v>Farmasøytisk industri</v>
          </cell>
          <cell r="B13">
            <v>315.10000000000002</v>
          </cell>
          <cell r="C13">
            <v>6.7</v>
          </cell>
        </row>
        <row r="14">
          <cell r="A14" t="str">
            <v>Trelast- og trevareindustri</v>
          </cell>
          <cell r="B14">
            <v>139.30000000000001</v>
          </cell>
          <cell r="C14">
            <v>8.1999999999999993</v>
          </cell>
        </row>
        <row r="15">
          <cell r="A15" t="str">
            <v>Transportmiddelindustri ellers</v>
          </cell>
          <cell r="B15">
            <v>211.3</v>
          </cell>
          <cell r="C15">
            <v>11.2</v>
          </cell>
        </row>
        <row r="16">
          <cell r="A16" t="str">
            <v>Møbelindustri</v>
          </cell>
          <cell r="B16">
            <v>133.5</v>
          </cell>
          <cell r="C16">
            <v>12.3</v>
          </cell>
        </row>
        <row r="17">
          <cell r="A17" t="str">
            <v>Annen faglig/vit.skap./tekn. virks.</v>
          </cell>
          <cell r="B17">
            <v>271.89999999999998</v>
          </cell>
          <cell r="C17">
            <v>14.3</v>
          </cell>
        </row>
        <row r="18">
          <cell r="A18" t="str">
            <v>Vann, avløp, renovasjon</v>
          </cell>
          <cell r="B18">
            <v>102.7</v>
          </cell>
          <cell r="C18">
            <v>15.5</v>
          </cell>
        </row>
        <row r="19">
          <cell r="A19" t="str">
            <v>Maskinreparasjon og -installasjon</v>
          </cell>
          <cell r="B19">
            <v>194.3</v>
          </cell>
          <cell r="C19">
            <v>20.7</v>
          </cell>
        </row>
        <row r="20">
          <cell r="A20" t="str">
            <v>Metallvareindustri</v>
          </cell>
          <cell r="B20">
            <v>662.2</v>
          </cell>
          <cell r="C20">
            <v>23.6</v>
          </cell>
        </row>
        <row r="21">
          <cell r="A21" t="str">
            <v>Motorkjøretøyindustri</v>
          </cell>
          <cell r="B21">
            <v>210.7</v>
          </cell>
          <cell r="C21">
            <v>24.4</v>
          </cell>
        </row>
        <row r="22">
          <cell r="A22" t="str">
            <v>Fiske, fangst og akvakultur</v>
          </cell>
          <cell r="B22">
            <v>459.6</v>
          </cell>
          <cell r="C22">
            <v>24.5</v>
          </cell>
        </row>
        <row r="23">
          <cell r="A23" t="str">
            <v>Næringsmiddel- og drikkevareindustri</v>
          </cell>
          <cell r="B23">
            <v>672</v>
          </cell>
          <cell r="C23">
            <v>25.6</v>
          </cell>
        </row>
        <row r="24">
          <cell r="A24" t="str">
            <v>Hovedkontortjen. og adm. rådgivning</v>
          </cell>
          <cell r="B24">
            <v>290.60000000000002</v>
          </cell>
          <cell r="C24">
            <v>26.3</v>
          </cell>
        </row>
        <row r="25">
          <cell r="A25" t="str">
            <v>Metallindustri</v>
          </cell>
          <cell r="B25">
            <v>321.2</v>
          </cell>
          <cell r="C25">
            <v>28.9</v>
          </cell>
        </row>
        <row r="26">
          <cell r="A26" t="str">
            <v>Bygge- og anleggsvirksomhet</v>
          </cell>
          <cell r="B26">
            <v>293.5</v>
          </cell>
          <cell r="C26">
            <v>30.9</v>
          </cell>
        </row>
        <row r="27">
          <cell r="A27" t="str">
            <v>Petroleums-, kullvare- og kjemisk industri</v>
          </cell>
          <cell r="B27">
            <v>924</v>
          </cell>
          <cell r="C27">
            <v>33.799999999999997</v>
          </cell>
        </row>
        <row r="28">
          <cell r="A28" t="str">
            <v>Kraftforsyning</v>
          </cell>
          <cell r="B28">
            <v>223.6</v>
          </cell>
          <cell r="C28">
            <v>44.2</v>
          </cell>
        </row>
        <row r="29">
          <cell r="A29" t="str">
            <v>Annen industri</v>
          </cell>
          <cell r="B29">
            <v>178.9</v>
          </cell>
          <cell r="C29">
            <v>45</v>
          </cell>
        </row>
        <row r="30">
          <cell r="A30" t="str">
            <v>Telekommunikasjon</v>
          </cell>
          <cell r="B30">
            <v>344.5</v>
          </cell>
          <cell r="C30">
            <v>49.6</v>
          </cell>
        </row>
        <row r="31">
          <cell r="A31" t="str">
            <v>Elektroteknisk industri</v>
          </cell>
          <cell r="B31">
            <v>532.29999999999995</v>
          </cell>
          <cell r="C31">
            <v>50.6</v>
          </cell>
        </row>
        <row r="32">
          <cell r="A32" t="str">
            <v>Transport og lagring</v>
          </cell>
          <cell r="B32">
            <v>232.3</v>
          </cell>
          <cell r="C32">
            <v>52.4</v>
          </cell>
        </row>
        <row r="33">
          <cell r="A33" t="str">
            <v>Maskinindustri</v>
          </cell>
          <cell r="B33">
            <v>913.4</v>
          </cell>
          <cell r="C33">
            <v>66.2</v>
          </cell>
        </row>
        <row r="34">
          <cell r="A34" t="str">
            <v>Utvinning av råolje og naturgass og utvinningstjenester</v>
          </cell>
          <cell r="B34">
            <v>803.9</v>
          </cell>
          <cell r="C34">
            <v>79.8</v>
          </cell>
        </row>
        <row r="35">
          <cell r="A35" t="str">
            <v>Agentur- og engroshandel</v>
          </cell>
          <cell r="B35">
            <v>540.5</v>
          </cell>
          <cell r="C35">
            <v>83.1</v>
          </cell>
        </row>
        <row r="36">
          <cell r="A36" t="str">
            <v>Forskning og utviklingsarbeid</v>
          </cell>
          <cell r="B36">
            <v>1153.3</v>
          </cell>
          <cell r="C36">
            <v>85.3</v>
          </cell>
        </row>
        <row r="37">
          <cell r="A37" t="str">
            <v>Informasjonstjenester</v>
          </cell>
          <cell r="B37">
            <v>424.5</v>
          </cell>
          <cell r="C37">
            <v>111.8</v>
          </cell>
        </row>
        <row r="38">
          <cell r="A38" t="str">
            <v>Data- og elektronisk industri</v>
          </cell>
          <cell r="B38">
            <v>1831.3</v>
          </cell>
          <cell r="C38">
            <v>113.9</v>
          </cell>
        </row>
        <row r="39">
          <cell r="A39" t="str">
            <v>Arkitekter og tekniske konsulenter</v>
          </cell>
          <cell r="B39">
            <v>2573.1999999999998</v>
          </cell>
          <cell r="C39">
            <v>290.10000000000002</v>
          </cell>
        </row>
        <row r="40">
          <cell r="A40" t="str">
            <v>Forlagsvirksomhet (inkl. utgivelse av programvare)</v>
          </cell>
          <cell r="B40">
            <v>2326.3000000000002</v>
          </cell>
          <cell r="C40">
            <v>391.7</v>
          </cell>
        </row>
        <row r="41">
          <cell r="A41" t="str">
            <v>Finansiering og forsikring</v>
          </cell>
          <cell r="B41">
            <v>868.5</v>
          </cell>
          <cell r="C41">
            <v>449.7</v>
          </cell>
        </row>
        <row r="42">
          <cell r="A42" t="str">
            <v>IT-tjenester</v>
          </cell>
          <cell r="B42">
            <v>6418.9</v>
          </cell>
          <cell r="C42">
            <v>1266.8</v>
          </cell>
        </row>
      </sheetData>
      <sheetData sheetId="1">
        <row r="4">
          <cell r="B4" t="str">
            <v>Egne FoU-årsverk (ansatte)</v>
          </cell>
          <cell r="C4" t="str">
            <v>Innleide FoU-årsverk</v>
          </cell>
        </row>
        <row r="5">
          <cell r="A5" t="str">
            <v>5-9 sysselsatte</v>
          </cell>
          <cell r="B5">
            <v>2356.5</v>
          </cell>
          <cell r="C5">
            <v>673.6</v>
          </cell>
        </row>
        <row r="6">
          <cell r="A6" t="str">
            <v>10-19 sysselsatte</v>
          </cell>
          <cell r="B6">
            <v>3386.8</v>
          </cell>
          <cell r="C6">
            <v>658.7</v>
          </cell>
        </row>
        <row r="7">
          <cell r="A7" t="str">
            <v>20-49 sysselsatte</v>
          </cell>
          <cell r="B7">
            <v>4900.2</v>
          </cell>
          <cell r="C7">
            <v>804.6</v>
          </cell>
        </row>
        <row r="8">
          <cell r="A8" t="str">
            <v>50-99 sysselsatte</v>
          </cell>
          <cell r="B8">
            <v>3733.3</v>
          </cell>
          <cell r="C8">
            <v>596.6</v>
          </cell>
        </row>
        <row r="9">
          <cell r="A9" t="str">
            <v>100-199 sysselsatte</v>
          </cell>
          <cell r="B9">
            <v>3240.9</v>
          </cell>
          <cell r="C9">
            <v>302.8</v>
          </cell>
        </row>
        <row r="10">
          <cell r="A10" t="str">
            <v>200-499 sysselsatte</v>
          </cell>
          <cell r="B10">
            <v>4175.3</v>
          </cell>
          <cell r="C10">
            <v>470.8</v>
          </cell>
        </row>
        <row r="11">
          <cell r="A11" t="str">
            <v>&gt;=500 sysselsatte</v>
          </cell>
          <cell r="B11">
            <v>5753.1</v>
          </cell>
          <cell r="C11">
            <v>670.6</v>
          </cell>
        </row>
      </sheetData>
      <sheetData sheetId="2">
        <row r="3">
          <cell r="B3" t="str">
            <v>Lønnsutgifter per FoU-årsverk</v>
          </cell>
          <cell r="C3" t="str">
            <v>Utgifter per innleid FoU-årsverk</v>
          </cell>
        </row>
        <row r="4">
          <cell r="A4" t="str">
            <v>5-9 sysselsatte</v>
          </cell>
          <cell r="B4">
            <v>902.48249522597064</v>
          </cell>
          <cell r="C4">
            <v>885.83729216152017</v>
          </cell>
        </row>
        <row r="5">
          <cell r="A5" t="str">
            <v>10-19 sysselsatte</v>
          </cell>
          <cell r="B5">
            <v>953.85024211645214</v>
          </cell>
          <cell r="C5">
            <v>887.65750721117354</v>
          </cell>
        </row>
        <row r="6">
          <cell r="A6" t="str">
            <v>20-49 sysselsatte</v>
          </cell>
          <cell r="B6">
            <v>1017.0401208113955</v>
          </cell>
          <cell r="C6">
            <v>1110.9868257519265</v>
          </cell>
        </row>
        <row r="7">
          <cell r="A7" t="str">
            <v>50-99 sysselsatte</v>
          </cell>
          <cell r="B7">
            <v>1022.3394851739747</v>
          </cell>
          <cell r="C7">
            <v>1135.7693597049949</v>
          </cell>
        </row>
        <row r="8">
          <cell r="A8" t="str">
            <v>100-199 sysselsatte</v>
          </cell>
          <cell r="B8">
            <v>1091.5794995217377</v>
          </cell>
          <cell r="C8">
            <v>1348.7450462351387</v>
          </cell>
        </row>
        <row r="9">
          <cell r="A9" t="str">
            <v>200-499 sysselsatte</v>
          </cell>
          <cell r="B9">
            <v>1105.9804085933945</v>
          </cell>
          <cell r="C9">
            <v>1804.375531011045</v>
          </cell>
        </row>
        <row r="10">
          <cell r="A10" t="str">
            <v>&gt;=500 sysselsatte</v>
          </cell>
          <cell r="B10">
            <v>1237.0200413690009</v>
          </cell>
          <cell r="C10">
            <v>1935.4309573516255</v>
          </cell>
        </row>
      </sheetData>
      <sheetData sheetId="3">
        <row r="4">
          <cell r="B4" t="str">
            <v>Innleide FoU-årsverk totalt</v>
          </cell>
          <cell r="C4" t="str">
            <v>Antall foretak med både eget og  innleid FoU-personale</v>
          </cell>
          <cell r="D4" t="str">
            <v>Antall foretak med kun eget FoU-personale</v>
          </cell>
        </row>
        <row r="5">
          <cell r="A5" t="str">
            <v>5-9 sysselsatte</v>
          </cell>
          <cell r="B5">
            <v>673.6</v>
          </cell>
          <cell r="C5">
            <v>439</v>
          </cell>
          <cell r="D5">
            <v>625</v>
          </cell>
        </row>
        <row r="6">
          <cell r="A6" t="str">
            <v>10-19 sysselsatte</v>
          </cell>
          <cell r="B6">
            <v>658.7</v>
          </cell>
          <cell r="C6">
            <v>350</v>
          </cell>
          <cell r="D6">
            <v>694</v>
          </cell>
        </row>
        <row r="7">
          <cell r="A7" t="str">
            <v>20-49 sysselsatte</v>
          </cell>
          <cell r="B7">
            <v>804.6</v>
          </cell>
          <cell r="C7">
            <v>335</v>
          </cell>
          <cell r="D7">
            <v>589</v>
          </cell>
        </row>
        <row r="8">
          <cell r="A8" t="str">
            <v>50-99 sysselsatte</v>
          </cell>
          <cell r="B8">
            <v>596.6</v>
          </cell>
          <cell r="C8">
            <v>167</v>
          </cell>
          <cell r="D8">
            <v>322</v>
          </cell>
        </row>
        <row r="9">
          <cell r="A9" t="str">
            <v>100-199 sysselsatte</v>
          </cell>
          <cell r="B9">
            <v>302.8</v>
          </cell>
          <cell r="C9">
            <v>82</v>
          </cell>
          <cell r="D9">
            <v>197</v>
          </cell>
        </row>
        <row r="10">
          <cell r="A10" t="str">
            <v>200-499 sysselsatte</v>
          </cell>
          <cell r="B10">
            <v>470.8</v>
          </cell>
          <cell r="C10">
            <v>57</v>
          </cell>
          <cell r="D10">
            <v>119</v>
          </cell>
        </row>
        <row r="11">
          <cell r="A11" t="str">
            <v>&gt;=500 sysselsatte</v>
          </cell>
          <cell r="B11">
            <v>670.6</v>
          </cell>
          <cell r="C11">
            <v>61</v>
          </cell>
          <cell r="D11">
            <v>60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E86FF0-155D-4A33-A967-65F6FB810A49}" name="Tabell1" displayName="Tabell1" ref="A4:D9" totalsRowShown="0">
  <tableColumns count="4">
    <tableColumn id="1" xr3:uid="{ECBF8CF2-9844-490C-BCD4-982F8F254502}" name=" "/>
    <tableColumn id="2" xr3:uid="{C234B4BB-2C34-492C-8C6F-5255B03E83B2}" name="Forskere/faglig personell i 2012" dataDxfId="39"/>
    <tableColumn id="3" xr3:uid="{BFFDE5FD-8125-4CED-9255-7B0E149C6F27}" name="Stipendiat 2012" dataDxfId="38"/>
    <tableColumn id="4" xr3:uid="{565FD1B2-BFB6-4501-991E-5FF4CB7E0C24}" name="Doktorgrad siste 5 år (2012)" dataDxfId="3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1F96D7-ED77-433D-B2A3-427EB4097419}" name="Frame13" displayName="Frame13" ref="A2:D14" totalsRowShown="0">
  <autoFilter ref="A2:D14" xr:uid="{AF1F96D7-ED77-433D-B2A3-427EB4097419}"/>
  <tableColumns count="4">
    <tableColumn id="1" xr3:uid="{8743FBD5-4C55-40E5-A837-00FCB25D0E2B}" name="år"/>
    <tableColumn id="2" xr3:uid="{88D88215-B6AB-4CA5-AD4F-1B7597D6E954}" name="Menn" dataDxfId="36"/>
    <tableColumn id="3" xr3:uid="{EAB2EDA2-44CA-48F5-A985-68D929211907}" name="Kvinner" dataDxfId="35"/>
    <tableColumn id="5" xr3:uid="{67709DFB-0E83-4C91-9A89-D80F6DF86E27}" name="Andel Kvinner" dataDxfId="34">
      <calculatedColumnFormula>Frame13[[#This Row],[Kvinner]]/(Frame13[[#This Row],[Kvinner]] + Frame13[[#This Row],[Menn]])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F869BC-58BA-468D-995A-6AAC05147D13}" name="Frame26" displayName="Frame26" ref="A2:Q14" totalsRowShown="0">
  <autoFilter ref="A2:Q14" xr:uid="{D9F869BC-58BA-468D-995A-6AAC05147D13}"/>
  <tableColumns count="17">
    <tableColumn id="1" xr3:uid="{1E068A86-F020-4431-B63F-FA91C8DA4292}" name="Kolonne1"/>
    <tableColumn id="2" xr3:uid="{A4AE502D-50B3-4870-8824-2C637F63B3EA}" name="Mediefag" dataDxfId="33"/>
    <tableColumn id="3" xr3:uid="{A1860EDE-1DCD-4B43-B745-57AAB971520D}" name="Helsefag" dataDxfId="32"/>
    <tableColumn id="4" xr3:uid="{C342398B-B4A1-465B-9D91-DF07F147DA0A}" name="Land- og havbruk" dataDxfId="31"/>
    <tableColumn id="5" xr3:uid="{3C604A40-9A27-4F24-B434-EFCA9B0F5EED}" name="Reiseliv" dataDxfId="30"/>
    <tableColumn id="6" xr3:uid="{6B3776DF-DC38-4647-A57E-0F2157A7A4AF}" name="Pedagogiske fag" dataDxfId="29"/>
    <tableColumn id="7" xr3:uid="{C5FD7A20-B005-4332-A086-4F012ADAD9E2}" name="Økonomisk�administrative fag" dataDxfId="28"/>
    <tableColumn id="8" xr3:uid="{66877C1E-B4CA-4FCD-8A4A-D101F351F1EA}" name="Samfunnsfag" dataDxfId="27"/>
    <tableColumn id="9" xr3:uid="{20CFE4BA-F6A8-4E69-B4DC-2FA961CFFC45}" name="Informasjonsteknologi" dataDxfId="26"/>
    <tableColumn id="10" xr3:uid="{44C1D110-9176-4C1C-AF47-E65D09101ED9}" name="Historiefag" dataDxfId="25"/>
    <tableColumn id="11" xr3:uid="{7891CFB8-546B-4144-B45C-675687886B79}" name="Estetiske fag" dataDxfId="24"/>
    <tableColumn id="12" xr3:uid="{6D61C0C1-7D80-4D03-8F74-51439521CC1F}" name="Teknologiske fag" dataDxfId="23"/>
    <tableColumn id="13" xr3:uid="{B6A34D14-AC5E-40D7-866B-9867FC6FD0FF}" name="Språkfag" dataDxfId="22"/>
    <tableColumn id="14" xr3:uid="{98C09829-FCD3-4499-9D0A-25882BDE028F}" name="Realfag" dataDxfId="21"/>
    <tableColumn id="15" xr3:uid="{C35A2154-5BC6-4DF6-AFFD-83F6DFF2E33C}" name="Lærerutdanninger" dataDxfId="20"/>
    <tableColumn id="16" xr3:uid="{352D982D-93D4-4EEE-83BE-1DE47BB0D571}" name="Idrettsfag" dataDxfId="19"/>
    <tableColumn id="17" xr3:uid="{8E7048A6-F7C5-4BCE-82E3-82E33385EB2B}" name="Juridiske fag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43AA6E-A8BD-45DA-B636-ACC2CC7E0D17}" name="Frame5" displayName="Frame5" ref="A2:S14" totalsRowShown="0">
  <autoFilter ref="A2:S14" xr:uid="{AD43AA6E-A8BD-45DA-B636-ACC2CC7E0D17}"/>
  <tableColumns count="19">
    <tableColumn id="2" xr3:uid="{50F17DD2-C68D-47E1-ABD1-001636DCA409}" name="år"/>
    <tableColumn id="3" xr3:uid="{932409FB-2C51-47A7-B6C4-CA4A3A1FB175}" name="SYKEPL" dataDxfId="17"/>
    <tableColumn id="4" xr3:uid="{022ACD93-5E40-4117-9BCD-4C1C00F6466E}" name="ODONT" dataDxfId="16"/>
    <tableColumn id="5" xr3:uid="{B6A9F25F-C9BF-4A89-8C98-FC9F841501C2}" name="FYSIO" dataDxfId="15"/>
    <tableColumn id="6" xr3:uid="{F838AF1D-5276-4A10-AC28-763FE2CAC209}" name="BARNEVER" dataDxfId="14"/>
    <tableColumn id="7" xr3:uid="{C34923E5-EF3E-4D7C-B43C-864A16FAC527}" name="AUDIO" dataDxfId="13"/>
    <tableColumn id="8" xr3:uid="{D1ADFF9C-2B15-408E-9AD0-8FDA657FD4A2}" name="VETERIN" dataDxfId="12"/>
    <tableColumn id="9" xr3:uid="{6B8FCACA-A259-4ECD-B3F4-68754BA7B59C}" name="ERGO" dataDxfId="11"/>
    <tableColumn id="10" xr3:uid="{200ABE1F-3EB7-467C-B99F-FE587565873A}" name="MEDISIN" dataDxfId="10"/>
    <tableColumn id="11" xr3:uid="{2681865F-AC39-4187-A782-8B4ECE8BFE80}" name="VERNEPL" dataDxfId="9"/>
    <tableColumn id="12" xr3:uid="{C25BFC77-0AFA-4821-AA95-DF5A5AE1D41C}" name="FARMASI" dataDxfId="8"/>
    <tableColumn id="13" xr3:uid="{6ED8D3A1-518B-4F6A-A1EC-BAC97C9ECF8F}" name="ANNET" dataDxfId="7"/>
    <tableColumn id="14" xr3:uid="{9BA370F4-6853-4FB2-9B69-5D0C3D87D303}" name="ORTOPEDI" dataDxfId="6"/>
    <tableColumn id="15" xr3:uid="{96E567C3-4AA9-42F9-9557-DF7A2AE004D1}" name="SOSIONOM" dataDxfId="5"/>
    <tableColumn id="16" xr3:uid="{790B48B4-B92F-48FE-8D30-88F767EC4C77}" name="ERNÆRING" dataDxfId="4"/>
    <tableColumn id="17" xr3:uid="{350F169D-FCDC-4614-BE76-40C091490D03}" name="RESEPTAR" dataDxfId="3"/>
    <tableColumn id="18" xr3:uid="{E7C7AFD6-DE8F-45FF-8ADB-63DD7EAF0529}" name="RADIO" dataDxfId="2"/>
    <tableColumn id="19" xr3:uid="{35578117-FF4E-49AC-99AD-BF990C79B5FF}" name="BIOING" dataDxfId="1"/>
    <tableColumn id="20" xr3:uid="{FC41BCBC-AE62-4423-997C-62EA4A98D029}" name="Totalt" dataDxfId="0">
      <calculatedColumnFormula>SUM(B3:R3)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SB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9D49"/>
      </a:accent1>
      <a:accent2>
        <a:srgbClr val="274247"/>
      </a:accent2>
      <a:accent3>
        <a:srgbClr val="9582BB"/>
      </a:accent3>
      <a:accent4>
        <a:srgbClr val="3396D2"/>
      </a:accent4>
      <a:accent5>
        <a:srgbClr val="D2BC2A"/>
      </a:accent5>
      <a:accent6>
        <a:srgbClr val="8CA9AA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ublic.tableau.com/views/Figur3_4a/Dashboard1?:language=en-US&amp;publish=yes&amp;:sid=&amp;:redirect=auth&amp;:display_count=n&amp;:origin=viz_share_lin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4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5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6.xml"/><Relationship Id="rId1" Type="http://schemas.openxmlformats.org/officeDocument/2006/relationships/hyperlink" Target="https://www.ssb.no/statbank/sq/10102331" TargetMode="External"/><Relationship Id="rId4" Type="http://schemas.openxmlformats.org/officeDocument/2006/relationships/comments" Target="../comments5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7.xml"/><Relationship Id="rId1" Type="http://schemas.openxmlformats.org/officeDocument/2006/relationships/hyperlink" Target="https://www.ssb.no/statbank/sq/10102359" TargetMode="External"/><Relationship Id="rId4" Type="http://schemas.openxmlformats.org/officeDocument/2006/relationships/comments" Target="../comments6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4" Type="http://schemas.openxmlformats.org/officeDocument/2006/relationships/drawing" Target="../drawings/drawing38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4" Type="http://schemas.openxmlformats.org/officeDocument/2006/relationships/drawing" Target="../drawings/drawing39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hyperlink" Target="https://lanekassen.no/nb-NO/statistikk-og-analyse/statistikk/studenter-i-utlandet/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hyperlink" Target="https://dbh.hkdir.no/tall-og-statistikk/statistikk-meny/internasjonalisering/statistikk-side/17.1/param?visningId=136&amp;visKode=false&amp;admdebug=false&amp;columns=arstall&amp;hier=type%219%21landkode%219%21instkode%219%21progkode&amp;formel=327&amp;index=2%20&amp;sti=Utreisende&amp;param=dep_id%3D1%219%21arstall%3D2023%218%212022%218%212021%218%212020%218%212019%219%21type%3DNORSK%219%21nivakode%3Db3%218%21b4%218%21hk%218%21yu%218%21ar%218%21ln%218%21m2%218%21me%218%21mx%218%21hn%218%21m5%218%21pr&amp;binInst=1101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0" Type="http://schemas.openxmlformats.org/officeDocument/2006/relationships/drawing" Target="../drawings/drawing67.xm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F0E28-9C10-4F06-BA0B-643759A72A8C}">
  <dimension ref="A1:E72"/>
  <sheetViews>
    <sheetView topLeftCell="A51" zoomScaleNormal="100" workbookViewId="0">
      <selection activeCell="B58" sqref="B58"/>
    </sheetView>
  </sheetViews>
  <sheetFormatPr baseColWidth="10" defaultColWidth="11.54296875" defaultRowHeight="14.5"/>
  <cols>
    <col min="1" max="1" width="24.6328125" style="52" customWidth="1"/>
    <col min="2" max="2" width="19.54296875" style="52" customWidth="1"/>
    <col min="3" max="3" width="46.36328125" style="52" customWidth="1"/>
    <col min="4" max="4" width="115.6328125" style="52" customWidth="1"/>
    <col min="5" max="16384" width="11.54296875" style="52"/>
  </cols>
  <sheetData>
    <row r="1" spans="1:5" s="53" customFormat="1">
      <c r="A1" s="114" t="s">
        <v>0</v>
      </c>
      <c r="B1" s="114"/>
      <c r="C1" s="114"/>
      <c r="E1" s="115" t="s">
        <v>1</v>
      </c>
    </row>
    <row r="2" spans="1:5">
      <c r="A2" s="116" t="s">
        <v>2</v>
      </c>
      <c r="B2" s="116"/>
      <c r="C2" s="116"/>
    </row>
    <row r="3" spans="1:5">
      <c r="A3" s="117"/>
      <c r="B3" s="118"/>
      <c r="C3" s="118"/>
      <c r="D3" s="119"/>
    </row>
    <row r="4" spans="1:5">
      <c r="A4" s="118"/>
      <c r="B4" s="118"/>
      <c r="C4" s="118"/>
    </row>
    <row r="5" spans="1:5" s="120" customFormat="1">
      <c r="B5" s="121" t="s">
        <v>3</v>
      </c>
      <c r="C5" s="121" t="s">
        <v>4</v>
      </c>
      <c r="D5" s="121" t="s">
        <v>5</v>
      </c>
      <c r="E5" s="53"/>
    </row>
    <row r="6" spans="1:5">
      <c r="A6" s="123"/>
      <c r="B6" s="124" t="s">
        <v>6</v>
      </c>
      <c r="C6" s="124" t="s">
        <v>7</v>
      </c>
      <c r="D6" s="125" t="s">
        <v>8</v>
      </c>
      <c r="E6" s="126"/>
    </row>
    <row r="7" spans="1:5" ht="14.75" customHeight="1">
      <c r="A7" s="221" t="s">
        <v>9</v>
      </c>
      <c r="B7" s="52" t="s">
        <v>10</v>
      </c>
      <c r="C7" s="127" t="s">
        <v>11</v>
      </c>
      <c r="D7" s="52" t="s">
        <v>12</v>
      </c>
      <c r="E7" s="53"/>
    </row>
    <row r="8" spans="1:5">
      <c r="A8" s="222"/>
      <c r="B8" s="52" t="s">
        <v>13</v>
      </c>
      <c r="C8" s="127" t="s">
        <v>14</v>
      </c>
      <c r="D8" s="52" t="s">
        <v>15</v>
      </c>
      <c r="E8" s="53"/>
    </row>
    <row r="9" spans="1:5">
      <c r="A9" s="222"/>
      <c r="B9" s="52" t="s">
        <v>16</v>
      </c>
      <c r="C9" s="127" t="s">
        <v>17</v>
      </c>
      <c r="D9" s="52" t="s">
        <v>18</v>
      </c>
      <c r="E9" s="53"/>
    </row>
    <row r="10" spans="1:5">
      <c r="A10" s="222"/>
      <c r="B10" s="52" t="s">
        <v>19</v>
      </c>
      <c r="C10" s="127" t="s">
        <v>20</v>
      </c>
      <c r="D10" s="52" t="s">
        <v>21</v>
      </c>
      <c r="E10" s="53"/>
    </row>
    <row r="11" spans="1:5">
      <c r="A11" s="222"/>
      <c r="B11" s="52" t="s">
        <v>22</v>
      </c>
      <c r="C11" s="127" t="s">
        <v>23</v>
      </c>
      <c r="D11" s="52" t="s">
        <v>24</v>
      </c>
      <c r="E11" s="53"/>
    </row>
    <row r="12" spans="1:5">
      <c r="A12" s="222"/>
      <c r="B12" s="122" t="s">
        <v>25</v>
      </c>
      <c r="C12" s="127" t="s">
        <v>26</v>
      </c>
      <c r="D12" s="122" t="s">
        <v>27</v>
      </c>
      <c r="E12" s="53"/>
    </row>
    <row r="13" spans="1:5" ht="17.149999999999999" customHeight="1">
      <c r="A13" s="223" t="s">
        <v>28</v>
      </c>
      <c r="B13" s="52" t="s">
        <v>29</v>
      </c>
      <c r="C13" s="128"/>
      <c r="D13" s="52" t="s">
        <v>30</v>
      </c>
      <c r="E13" s="53"/>
    </row>
    <row r="14" spans="1:5">
      <c r="A14" s="224"/>
      <c r="B14" s="52" t="s">
        <v>31</v>
      </c>
      <c r="C14" s="127" t="s">
        <v>32</v>
      </c>
      <c r="D14" s="52" t="s">
        <v>33</v>
      </c>
      <c r="E14" s="53"/>
    </row>
    <row r="15" spans="1:5">
      <c r="A15" s="224"/>
      <c r="B15" s="52" t="s">
        <v>34</v>
      </c>
      <c r="C15" s="127"/>
      <c r="D15" s="52" t="s">
        <v>35</v>
      </c>
      <c r="E15" s="53"/>
    </row>
    <row r="16" spans="1:5">
      <c r="A16" s="224"/>
      <c r="B16" s="52" t="s">
        <v>36</v>
      </c>
      <c r="C16" s="127" t="s">
        <v>37</v>
      </c>
      <c r="D16" s="52" t="s">
        <v>38</v>
      </c>
      <c r="E16" s="115"/>
    </row>
    <row r="17" spans="1:5">
      <c r="A17" s="224"/>
      <c r="B17" s="52" t="s">
        <v>39</v>
      </c>
      <c r="C17" s="127" t="s">
        <v>40</v>
      </c>
      <c r="D17" s="52" t="s">
        <v>41</v>
      </c>
      <c r="E17" s="115"/>
    </row>
    <row r="18" spans="1:5" ht="14.4" customHeight="1">
      <c r="A18" s="224"/>
      <c r="B18" s="52" t="s">
        <v>42</v>
      </c>
      <c r="C18" s="127" t="s">
        <v>43</v>
      </c>
      <c r="D18" s="52" t="s">
        <v>44</v>
      </c>
      <c r="E18" s="115"/>
    </row>
    <row r="19" spans="1:5">
      <c r="A19" s="224"/>
      <c r="B19" s="52" t="s">
        <v>45</v>
      </c>
      <c r="C19" s="129" t="s">
        <v>46</v>
      </c>
      <c r="D19" s="52" t="s">
        <v>47</v>
      </c>
    </row>
    <row r="20" spans="1:5">
      <c r="A20" s="225"/>
      <c r="B20" s="122" t="s">
        <v>48</v>
      </c>
      <c r="C20" s="130" t="s">
        <v>49</v>
      </c>
      <c r="D20" s="122" t="s">
        <v>50</v>
      </c>
    </row>
    <row r="21" spans="1:5">
      <c r="A21" s="226" t="s">
        <v>51</v>
      </c>
      <c r="B21" s="52" t="s">
        <v>52</v>
      </c>
      <c r="C21" s="129" t="s">
        <v>53</v>
      </c>
      <c r="D21" s="131" t="s">
        <v>54</v>
      </c>
    </row>
    <row r="22" spans="1:5">
      <c r="A22" s="227"/>
      <c r="B22" s="52" t="s">
        <v>55</v>
      </c>
      <c r="C22" s="129" t="s">
        <v>56</v>
      </c>
      <c r="D22" s="131" t="s">
        <v>57</v>
      </c>
    </row>
    <row r="23" spans="1:5">
      <c r="A23" s="227"/>
      <c r="B23" s="52" t="s">
        <v>58</v>
      </c>
      <c r="C23" s="129" t="s">
        <v>59</v>
      </c>
      <c r="D23" s="131" t="s">
        <v>60</v>
      </c>
    </row>
    <row r="24" spans="1:5">
      <c r="A24" s="227"/>
      <c r="B24" s="52" t="s">
        <v>61</v>
      </c>
      <c r="C24" s="129" t="s">
        <v>62</v>
      </c>
      <c r="D24" s="131" t="s">
        <v>63</v>
      </c>
    </row>
    <row r="25" spans="1:5">
      <c r="A25" s="227"/>
      <c r="B25" s="52" t="s">
        <v>64</v>
      </c>
      <c r="C25" s="129" t="s">
        <v>65</v>
      </c>
      <c r="D25" s="131" t="s">
        <v>66</v>
      </c>
    </row>
    <row r="26" spans="1:5">
      <c r="A26" s="227"/>
      <c r="B26" s="52" t="s">
        <v>67</v>
      </c>
      <c r="C26" s="129" t="s">
        <v>68</v>
      </c>
      <c r="D26" s="131" t="s">
        <v>69</v>
      </c>
    </row>
    <row r="27" spans="1:5">
      <c r="A27" s="227"/>
      <c r="B27" s="52" t="s">
        <v>70</v>
      </c>
      <c r="C27" s="129" t="s">
        <v>71</v>
      </c>
      <c r="D27" s="131" t="s">
        <v>72</v>
      </c>
    </row>
    <row r="28" spans="1:5">
      <c r="A28" s="227"/>
      <c r="B28" s="52" t="s">
        <v>73</v>
      </c>
      <c r="C28" s="129" t="s">
        <v>74</v>
      </c>
      <c r="D28" s="131" t="s">
        <v>75</v>
      </c>
    </row>
    <row r="29" spans="1:5">
      <c r="A29" s="227"/>
      <c r="B29" s="52" t="s">
        <v>76</v>
      </c>
      <c r="C29" s="129" t="s">
        <v>77</v>
      </c>
      <c r="D29" s="52" t="s">
        <v>78</v>
      </c>
    </row>
    <row r="30" spans="1:5">
      <c r="A30" s="227"/>
      <c r="B30" s="52" t="s">
        <v>79</v>
      </c>
      <c r="C30" s="129" t="s">
        <v>80</v>
      </c>
      <c r="D30" s="132" t="s">
        <v>81</v>
      </c>
    </row>
    <row r="31" spans="1:5">
      <c r="A31" s="227"/>
      <c r="B31" s="52" t="s">
        <v>82</v>
      </c>
      <c r="C31" s="129" t="s">
        <v>83</v>
      </c>
      <c r="D31" s="131" t="s">
        <v>84</v>
      </c>
    </row>
    <row r="32" spans="1:5">
      <c r="A32" s="227"/>
      <c r="B32" s="52" t="s">
        <v>85</v>
      </c>
      <c r="C32" s="129" t="s">
        <v>86</v>
      </c>
      <c r="D32" s="131" t="s">
        <v>87</v>
      </c>
    </row>
    <row r="33" spans="1:4" ht="14.4" customHeight="1">
      <c r="A33" s="227"/>
      <c r="B33" s="52" t="s">
        <v>88</v>
      </c>
      <c r="C33" s="129" t="s">
        <v>89</v>
      </c>
      <c r="D33" s="131" t="s">
        <v>90</v>
      </c>
    </row>
    <row r="34" spans="1:4">
      <c r="A34" s="227"/>
      <c r="B34" s="52" t="s">
        <v>91</v>
      </c>
      <c r="C34" s="129" t="s">
        <v>92</v>
      </c>
      <c r="D34" s="131" t="s">
        <v>93</v>
      </c>
    </row>
    <row r="35" spans="1:4">
      <c r="A35" s="227"/>
      <c r="B35" s="52" t="s">
        <v>94</v>
      </c>
      <c r="C35" s="129" t="s">
        <v>95</v>
      </c>
      <c r="D35" s="131" t="s">
        <v>96</v>
      </c>
    </row>
    <row r="36" spans="1:4">
      <c r="A36" s="227"/>
      <c r="B36" s="52" t="s">
        <v>97</v>
      </c>
      <c r="C36" s="129" t="s">
        <v>98</v>
      </c>
      <c r="D36" s="131" t="s">
        <v>99</v>
      </c>
    </row>
    <row r="37" spans="1:4">
      <c r="A37" s="227"/>
      <c r="B37" s="52" t="s">
        <v>100</v>
      </c>
      <c r="C37" s="129" t="s">
        <v>101</v>
      </c>
      <c r="D37" s="131" t="s">
        <v>102</v>
      </c>
    </row>
    <row r="38" spans="1:4">
      <c r="A38" s="227"/>
      <c r="B38" s="52" t="s">
        <v>103</v>
      </c>
      <c r="C38" s="129" t="s">
        <v>104</v>
      </c>
      <c r="D38" s="131" t="s">
        <v>105</v>
      </c>
    </row>
    <row r="39" spans="1:4" ht="16.25" customHeight="1">
      <c r="A39" s="227"/>
      <c r="B39" s="52" t="s">
        <v>106</v>
      </c>
      <c r="C39" s="129" t="s">
        <v>107</v>
      </c>
      <c r="D39" s="131" t="s">
        <v>108</v>
      </c>
    </row>
    <row r="40" spans="1:4">
      <c r="A40" s="227"/>
      <c r="B40" s="52" t="s">
        <v>109</v>
      </c>
      <c r="C40" s="129" t="s">
        <v>110</v>
      </c>
      <c r="D40" s="131" t="s">
        <v>111</v>
      </c>
    </row>
    <row r="41" spans="1:4">
      <c r="A41" s="227"/>
      <c r="B41" s="52" t="s">
        <v>112</v>
      </c>
      <c r="C41" s="129" t="s">
        <v>113</v>
      </c>
      <c r="D41" s="131" t="s">
        <v>114</v>
      </c>
    </row>
    <row r="42" spans="1:4">
      <c r="A42" s="228"/>
      <c r="B42" s="122" t="s">
        <v>115</v>
      </c>
      <c r="C42" s="130" t="s">
        <v>116</v>
      </c>
      <c r="D42" s="131" t="s">
        <v>117</v>
      </c>
    </row>
    <row r="43" spans="1:4">
      <c r="A43" s="229" t="s">
        <v>118</v>
      </c>
      <c r="B43" s="52" t="s">
        <v>119</v>
      </c>
      <c r="C43" s="133" t="s">
        <v>120</v>
      </c>
      <c r="D43" s="134" t="s">
        <v>121</v>
      </c>
    </row>
    <row r="44" spans="1:4">
      <c r="A44" s="230"/>
      <c r="B44" s="52" t="s">
        <v>122</v>
      </c>
      <c r="C44" s="127" t="s">
        <v>123</v>
      </c>
      <c r="D44" s="52" t="s">
        <v>124</v>
      </c>
    </row>
    <row r="45" spans="1:4">
      <c r="A45" s="230"/>
      <c r="B45" s="52" t="s">
        <v>125</v>
      </c>
      <c r="C45" s="127" t="s">
        <v>126</v>
      </c>
      <c r="D45" s="52" t="s">
        <v>127</v>
      </c>
    </row>
    <row r="46" spans="1:4">
      <c r="A46" s="230"/>
      <c r="B46" s="52" t="s">
        <v>128</v>
      </c>
      <c r="C46" s="127" t="s">
        <v>129</v>
      </c>
      <c r="D46" s="52" t="s">
        <v>130</v>
      </c>
    </row>
    <row r="47" spans="1:4">
      <c r="A47" s="230"/>
      <c r="B47" s="52" t="s">
        <v>131</v>
      </c>
      <c r="C47" s="127" t="s">
        <v>132</v>
      </c>
      <c r="D47" s="52" t="s">
        <v>133</v>
      </c>
    </row>
    <row r="48" spans="1:4">
      <c r="A48" s="230"/>
      <c r="B48" s="52" t="s">
        <v>134</v>
      </c>
      <c r="C48" s="127" t="s">
        <v>135</v>
      </c>
      <c r="D48" s="52" t="s">
        <v>136</v>
      </c>
    </row>
    <row r="49" spans="1:4">
      <c r="A49" s="230"/>
      <c r="B49" s="52" t="s">
        <v>137</v>
      </c>
      <c r="C49" s="127" t="s">
        <v>138</v>
      </c>
      <c r="D49" s="118" t="s">
        <v>139</v>
      </c>
    </row>
    <row r="50" spans="1:4">
      <c r="A50" s="230"/>
      <c r="B50" s="52" t="s">
        <v>140</v>
      </c>
      <c r="C50" s="127" t="s">
        <v>141</v>
      </c>
      <c r="D50" s="52" t="s">
        <v>142</v>
      </c>
    </row>
    <row r="51" spans="1:4">
      <c r="A51" s="230"/>
      <c r="B51" s="52" t="s">
        <v>143</v>
      </c>
      <c r="C51" s="127" t="s">
        <v>144</v>
      </c>
      <c r="D51" s="52" t="s">
        <v>145</v>
      </c>
    </row>
    <row r="52" spans="1:4">
      <c r="A52" s="230"/>
      <c r="B52" s="52" t="s">
        <v>146</v>
      </c>
      <c r="C52" s="127" t="s">
        <v>147</v>
      </c>
      <c r="D52" s="52" t="s">
        <v>148</v>
      </c>
    </row>
    <row r="53" spans="1:4">
      <c r="A53" s="230"/>
      <c r="B53" s="52" t="s">
        <v>149</v>
      </c>
      <c r="C53" s="127" t="s">
        <v>150</v>
      </c>
      <c r="D53" s="52" t="s">
        <v>151</v>
      </c>
    </row>
    <row r="54" spans="1:4">
      <c r="A54" s="230"/>
      <c r="B54" s="52" t="s">
        <v>152</v>
      </c>
      <c r="C54" s="127" t="s">
        <v>153</v>
      </c>
      <c r="D54" s="52" t="s">
        <v>154</v>
      </c>
    </row>
    <row r="55" spans="1:4">
      <c r="A55" s="230"/>
      <c r="B55" s="52" t="s">
        <v>155</v>
      </c>
      <c r="C55" s="127" t="s">
        <v>156</v>
      </c>
      <c r="D55" s="52" t="s">
        <v>157</v>
      </c>
    </row>
    <row r="56" spans="1:4">
      <c r="A56" s="231"/>
      <c r="B56" s="122" t="s">
        <v>158</v>
      </c>
      <c r="C56" s="136" t="s">
        <v>159</v>
      </c>
      <c r="D56" s="122" t="s">
        <v>160</v>
      </c>
    </row>
    <row r="57" spans="1:4">
      <c r="A57" s="135"/>
      <c r="C57" s="127"/>
    </row>
    <row r="58" spans="1:4">
      <c r="A58" s="138" t="s">
        <v>161</v>
      </c>
      <c r="B58" s="122"/>
      <c r="C58" s="122"/>
      <c r="D58" s="122"/>
    </row>
    <row r="59" spans="1:4">
      <c r="A59" s="217" t="s">
        <v>162</v>
      </c>
      <c r="B59" s="52" t="s">
        <v>163</v>
      </c>
      <c r="C59" s="127" t="s">
        <v>164</v>
      </c>
      <c r="D59" s="52" t="s">
        <v>165</v>
      </c>
    </row>
    <row r="60" spans="1:4">
      <c r="A60" s="217"/>
      <c r="B60" s="52" t="s">
        <v>166</v>
      </c>
      <c r="C60" s="127" t="s">
        <v>167</v>
      </c>
      <c r="D60" s="52" t="s">
        <v>168</v>
      </c>
    </row>
    <row r="61" spans="1:4">
      <c r="A61" s="217"/>
      <c r="B61" s="52" t="s">
        <v>169</v>
      </c>
      <c r="C61" s="127" t="s">
        <v>170</v>
      </c>
      <c r="D61" s="52" t="s">
        <v>171</v>
      </c>
    </row>
    <row r="62" spans="1:4">
      <c r="A62" s="218"/>
      <c r="B62" s="122" t="s">
        <v>172</v>
      </c>
      <c r="C62" s="136" t="s">
        <v>173</v>
      </c>
      <c r="D62" s="137" t="s">
        <v>174</v>
      </c>
    </row>
    <row r="63" spans="1:4">
      <c r="A63" s="217" t="s">
        <v>175</v>
      </c>
      <c r="B63" s="52" t="s">
        <v>163</v>
      </c>
      <c r="C63" s="127" t="s">
        <v>176</v>
      </c>
      <c r="D63" s="52" t="s">
        <v>177</v>
      </c>
    </row>
    <row r="64" spans="1:4">
      <c r="A64" s="217"/>
      <c r="B64" s="52" t="s">
        <v>166</v>
      </c>
      <c r="C64" s="127" t="s">
        <v>178</v>
      </c>
      <c r="D64" s="52" t="s">
        <v>179</v>
      </c>
    </row>
    <row r="65" spans="1:4">
      <c r="A65" s="218"/>
      <c r="B65" s="122" t="s">
        <v>169</v>
      </c>
      <c r="C65" s="136" t="s">
        <v>180</v>
      </c>
      <c r="D65" s="122" t="s">
        <v>181</v>
      </c>
    </row>
    <row r="66" spans="1:4">
      <c r="A66" s="217" t="s">
        <v>182</v>
      </c>
      <c r="B66" s="52" t="s">
        <v>163</v>
      </c>
      <c r="C66" s="127" t="s">
        <v>183</v>
      </c>
      <c r="D66" s="52" t="s">
        <v>184</v>
      </c>
    </row>
    <row r="67" spans="1:4">
      <c r="A67" s="217"/>
      <c r="B67" s="52" t="s">
        <v>166</v>
      </c>
      <c r="C67" s="127" t="s">
        <v>185</v>
      </c>
      <c r="D67" s="52" t="s">
        <v>186</v>
      </c>
    </row>
    <row r="68" spans="1:4">
      <c r="A68" s="218"/>
      <c r="B68" s="122" t="s">
        <v>169</v>
      </c>
      <c r="C68" s="136" t="s">
        <v>187</v>
      </c>
      <c r="D68" s="122" t="s">
        <v>188</v>
      </c>
    </row>
    <row r="69" spans="1:4">
      <c r="A69" s="219" t="s">
        <v>189</v>
      </c>
      <c r="B69" s="52" t="s">
        <v>163</v>
      </c>
      <c r="C69" s="127" t="s">
        <v>190</v>
      </c>
      <c r="D69" s="52" t="s">
        <v>191</v>
      </c>
    </row>
    <row r="70" spans="1:4">
      <c r="A70" s="219"/>
      <c r="B70" s="52" t="s">
        <v>166</v>
      </c>
      <c r="C70" s="127" t="s">
        <v>192</v>
      </c>
      <c r="D70" s="52" t="s">
        <v>193</v>
      </c>
    </row>
    <row r="71" spans="1:4">
      <c r="A71" s="219"/>
      <c r="B71" s="52" t="s">
        <v>169</v>
      </c>
      <c r="C71" s="127" t="s">
        <v>194</v>
      </c>
      <c r="D71" s="52" t="s">
        <v>195</v>
      </c>
    </row>
    <row r="72" spans="1:4">
      <c r="A72" s="220"/>
      <c r="B72" s="122" t="s">
        <v>172</v>
      </c>
      <c r="C72" s="136" t="s">
        <v>196</v>
      </c>
      <c r="D72" s="122" t="s">
        <v>197</v>
      </c>
    </row>
  </sheetData>
  <mergeCells count="8">
    <mergeCell ref="A66:A68"/>
    <mergeCell ref="A69:A72"/>
    <mergeCell ref="A7:A12"/>
    <mergeCell ref="A13:A20"/>
    <mergeCell ref="A21:A42"/>
    <mergeCell ref="A43:A56"/>
    <mergeCell ref="A59:A62"/>
    <mergeCell ref="A63:A65"/>
  </mergeCells>
  <hyperlinks>
    <hyperlink ref="E1" location="Innholdsside!A1" display="Innhold" xr:uid="{B7A0D4CB-74E6-496C-BD3D-3CD8387D861D}"/>
    <hyperlink ref="B6" location="Signaturfigur!A1" display="Signaturfigur" xr:uid="{2568C399-21DF-4D38-9103-535325F196FA}"/>
    <hyperlink ref="C43" r:id="rId1" xr:uid="{E9EB641C-4F76-40AE-BA73-FFFD9309BC6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65A6-6902-4843-AECE-936D0730DFFD}">
  <dimension ref="A1:A20"/>
  <sheetViews>
    <sheetView workbookViewId="0">
      <selection activeCell="D30" sqref="D30"/>
    </sheetView>
  </sheetViews>
  <sheetFormatPr baseColWidth="10" defaultColWidth="11.453125" defaultRowHeight="14.5"/>
  <sheetData>
    <row r="1" spans="1:1">
      <c r="A1" s="53" t="s">
        <v>277</v>
      </c>
    </row>
    <row r="20" spans="1:1">
      <c r="A20" t="s">
        <v>278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A60B9-D7DB-4199-8734-DD7E245D304C}">
  <dimension ref="A1:J40"/>
  <sheetViews>
    <sheetView topLeftCell="E1" zoomScaleNormal="100" workbookViewId="0">
      <selection activeCell="A6" sqref="A6"/>
    </sheetView>
  </sheetViews>
  <sheetFormatPr baseColWidth="10" defaultColWidth="11.453125" defaultRowHeight="14.5"/>
  <cols>
    <col min="2" max="7" width="7.54296875" customWidth="1"/>
  </cols>
  <sheetData>
    <row r="1" spans="1:10" ht="15.5">
      <c r="A1" s="28" t="s">
        <v>279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5">
      <c r="A2" s="28"/>
      <c r="B2" s="31"/>
      <c r="C2" s="31"/>
      <c r="D2" s="31"/>
      <c r="E2" s="31"/>
      <c r="F2" s="31"/>
      <c r="G2" s="31"/>
      <c r="H2" s="31"/>
      <c r="I2" s="31"/>
      <c r="J2" s="31"/>
    </row>
    <row r="3" spans="1:10" ht="43.5">
      <c r="A3" s="29"/>
      <c r="B3" s="29"/>
      <c r="C3" s="81" t="s">
        <v>280</v>
      </c>
      <c r="D3" s="29"/>
      <c r="E3" s="29"/>
      <c r="F3" s="82" t="s">
        <v>281</v>
      </c>
      <c r="G3" s="29"/>
      <c r="H3" s="29"/>
      <c r="I3" s="82" t="s">
        <v>282</v>
      </c>
      <c r="J3" s="29"/>
    </row>
    <row r="4" spans="1:10">
      <c r="A4" s="83"/>
      <c r="B4" s="40"/>
      <c r="C4" s="84" t="s">
        <v>283</v>
      </c>
      <c r="D4" s="84" t="s">
        <v>284</v>
      </c>
      <c r="E4" s="40"/>
      <c r="F4" s="84" t="s">
        <v>283</v>
      </c>
      <c r="G4" s="84" t="s">
        <v>284</v>
      </c>
      <c r="H4" s="85"/>
      <c r="I4" s="84" t="s">
        <v>283</v>
      </c>
      <c r="J4" s="84" t="s">
        <v>284</v>
      </c>
    </row>
    <row r="5" spans="1:10">
      <c r="A5" s="41">
        <v>1989</v>
      </c>
      <c r="B5" s="86">
        <v>5861</v>
      </c>
      <c r="C5" s="86">
        <v>741</v>
      </c>
      <c r="D5" s="86">
        <v>13</v>
      </c>
      <c r="E5" s="86">
        <v>5882</v>
      </c>
      <c r="F5" s="86">
        <v>1131</v>
      </c>
      <c r="G5" s="86">
        <v>19</v>
      </c>
      <c r="H5" s="86">
        <v>7772</v>
      </c>
      <c r="I5" s="86">
        <v>1727</v>
      </c>
      <c r="J5" s="87">
        <v>22</v>
      </c>
    </row>
    <row r="6" spans="1:10" ht="7.5" customHeight="1">
      <c r="A6" s="41"/>
      <c r="B6" s="86"/>
      <c r="C6" s="86"/>
      <c r="D6" s="86"/>
      <c r="E6" s="86"/>
      <c r="F6" s="86"/>
      <c r="G6" s="86"/>
      <c r="H6" s="86"/>
      <c r="I6" s="86"/>
      <c r="J6" s="87"/>
    </row>
    <row r="7" spans="1:10">
      <c r="A7" s="41">
        <v>1991</v>
      </c>
      <c r="B7" s="86">
        <v>5671</v>
      </c>
      <c r="C7" s="86">
        <v>780</v>
      </c>
      <c r="D7" s="86">
        <v>14</v>
      </c>
      <c r="E7" s="86">
        <v>5909</v>
      </c>
      <c r="F7" s="86">
        <v>1204</v>
      </c>
      <c r="G7" s="86">
        <v>20</v>
      </c>
      <c r="H7" s="86">
        <v>8538</v>
      </c>
      <c r="I7" s="86">
        <v>2036</v>
      </c>
      <c r="J7" s="87">
        <v>24</v>
      </c>
    </row>
    <row r="8" spans="1:10" ht="7.5" customHeight="1">
      <c r="A8" s="41"/>
      <c r="B8" s="86"/>
      <c r="C8" s="86"/>
      <c r="D8" s="86"/>
      <c r="E8" s="86"/>
      <c r="F8" s="86"/>
      <c r="G8" s="86"/>
      <c r="H8" s="86"/>
      <c r="I8" s="86"/>
      <c r="J8" s="87"/>
    </row>
    <row r="9" spans="1:10">
      <c r="A9" s="41">
        <v>1993</v>
      </c>
      <c r="B9" s="86">
        <v>6192</v>
      </c>
      <c r="C9" s="86">
        <v>966</v>
      </c>
      <c r="D9" s="86">
        <v>16</v>
      </c>
      <c r="E9" s="86">
        <v>6339</v>
      </c>
      <c r="F9" s="86">
        <v>1500</v>
      </c>
      <c r="G9" s="86">
        <v>24</v>
      </c>
      <c r="H9" s="86">
        <v>9348</v>
      </c>
      <c r="I9" s="86">
        <v>2371</v>
      </c>
      <c r="J9" s="87">
        <v>25</v>
      </c>
    </row>
    <row r="10" spans="1:10" ht="7.5" customHeight="1">
      <c r="A10" s="41"/>
      <c r="B10" s="86"/>
      <c r="C10" s="86"/>
      <c r="D10" s="86"/>
      <c r="E10" s="86"/>
      <c r="F10" s="86"/>
      <c r="G10" s="86"/>
      <c r="H10" s="86"/>
      <c r="I10" s="86"/>
      <c r="J10" s="87"/>
    </row>
    <row r="11" spans="1:10">
      <c r="A11" s="42" t="s">
        <v>285</v>
      </c>
      <c r="B11" s="86">
        <v>8012</v>
      </c>
      <c r="C11" s="86">
        <v>1209</v>
      </c>
      <c r="D11" s="86">
        <v>15</v>
      </c>
      <c r="E11" s="86">
        <v>6048</v>
      </c>
      <c r="F11" s="86">
        <v>1551</v>
      </c>
      <c r="G11" s="86">
        <v>26</v>
      </c>
      <c r="H11" s="86">
        <v>12652</v>
      </c>
      <c r="I11" s="86">
        <v>3694</v>
      </c>
      <c r="J11" s="87">
        <v>29</v>
      </c>
    </row>
    <row r="12" spans="1:10" ht="7.5" customHeight="1">
      <c r="A12" s="42"/>
      <c r="B12" s="86"/>
      <c r="C12" s="86"/>
      <c r="D12" s="86"/>
      <c r="E12" s="86"/>
      <c r="F12" s="86"/>
      <c r="G12" s="86"/>
      <c r="H12" s="86"/>
      <c r="I12" s="86"/>
      <c r="J12" s="87"/>
    </row>
    <row r="13" spans="1:10">
      <c r="A13" s="41">
        <v>1997</v>
      </c>
      <c r="B13" s="86">
        <v>10377</v>
      </c>
      <c r="C13" s="86">
        <v>1815</v>
      </c>
      <c r="D13" s="86">
        <v>18</v>
      </c>
      <c r="E13" s="86">
        <v>6118</v>
      </c>
      <c r="F13" s="86">
        <v>1730</v>
      </c>
      <c r="G13" s="86">
        <v>28</v>
      </c>
      <c r="H13" s="86">
        <v>13785</v>
      </c>
      <c r="I13" s="86">
        <v>4362</v>
      </c>
      <c r="J13" s="87">
        <v>32</v>
      </c>
    </row>
    <row r="14" spans="1:10" ht="7.5" customHeight="1">
      <c r="A14" s="41"/>
      <c r="B14" s="86"/>
      <c r="C14" s="86"/>
      <c r="D14" s="86"/>
      <c r="E14" s="86"/>
      <c r="F14" s="86"/>
      <c r="G14" s="86"/>
      <c r="H14" s="86"/>
      <c r="I14" s="86"/>
      <c r="J14" s="87"/>
    </row>
    <row r="15" spans="1:10">
      <c r="A15" s="42" t="s">
        <v>286</v>
      </c>
      <c r="B15" s="86">
        <v>10710</v>
      </c>
      <c r="C15" s="86">
        <v>2063</v>
      </c>
      <c r="D15" s="86">
        <v>19</v>
      </c>
      <c r="E15" s="86">
        <v>5920</v>
      </c>
      <c r="F15" s="86">
        <v>1727</v>
      </c>
      <c r="G15" s="86">
        <v>29</v>
      </c>
      <c r="H15" s="86">
        <v>14364</v>
      </c>
      <c r="I15" s="86">
        <v>4839</v>
      </c>
      <c r="J15" s="87">
        <v>34</v>
      </c>
    </row>
    <row r="16" spans="1:10" ht="7.5" customHeight="1">
      <c r="A16" s="42"/>
      <c r="B16" s="86"/>
      <c r="C16" s="86"/>
      <c r="D16" s="86"/>
      <c r="E16" s="86"/>
      <c r="F16" s="86"/>
      <c r="G16" s="86"/>
      <c r="H16" s="86"/>
      <c r="I16" s="86"/>
      <c r="J16" s="87"/>
    </row>
    <row r="17" spans="1:10">
      <c r="A17" s="42">
        <v>2001</v>
      </c>
      <c r="B17" s="86">
        <v>13308</v>
      </c>
      <c r="C17" s="86">
        <v>2574</v>
      </c>
      <c r="D17" s="86">
        <v>19.341749323715057</v>
      </c>
      <c r="E17" s="86">
        <v>6077</v>
      </c>
      <c r="F17" s="86">
        <v>1912</v>
      </c>
      <c r="G17" s="86">
        <v>31</v>
      </c>
      <c r="H17" s="86">
        <v>15164</v>
      </c>
      <c r="I17" s="86">
        <v>5418</v>
      </c>
      <c r="J17" s="87">
        <v>36</v>
      </c>
    </row>
    <row r="18" spans="1:10" ht="7.5" customHeight="1">
      <c r="A18" s="42"/>
      <c r="B18" s="86"/>
      <c r="C18" s="86"/>
      <c r="D18" s="86"/>
      <c r="E18" s="86"/>
      <c r="F18" s="86"/>
      <c r="G18" s="86"/>
      <c r="H18" s="86"/>
      <c r="I18" s="86"/>
      <c r="J18" s="87"/>
    </row>
    <row r="19" spans="1:10">
      <c r="A19" s="42">
        <v>2003</v>
      </c>
      <c r="B19" s="86">
        <v>12741</v>
      </c>
      <c r="C19" s="86">
        <v>2202</v>
      </c>
      <c r="D19" s="86">
        <v>17.282787850247232</v>
      </c>
      <c r="E19" s="86">
        <v>6350</v>
      </c>
      <c r="F19" s="86">
        <v>2049</v>
      </c>
      <c r="G19" s="86">
        <v>32</v>
      </c>
      <c r="H19" s="86">
        <v>16216</v>
      </c>
      <c r="I19" s="86">
        <v>6099</v>
      </c>
      <c r="J19" s="87">
        <v>38</v>
      </c>
    </row>
    <row r="20" spans="1:10" ht="7.5" customHeight="1">
      <c r="A20" s="42"/>
      <c r="B20" s="86"/>
      <c r="C20" s="86"/>
      <c r="D20" s="86"/>
      <c r="E20" s="86"/>
      <c r="F20" s="86"/>
      <c r="G20" s="86"/>
      <c r="H20" s="86"/>
      <c r="I20" s="86"/>
      <c r="J20" s="87"/>
    </row>
    <row r="21" spans="1:10">
      <c r="A21" s="43">
        <v>2005</v>
      </c>
      <c r="B21" s="86">
        <v>11999</v>
      </c>
      <c r="C21" s="86">
        <v>2242</v>
      </c>
      <c r="D21" s="86">
        <v>18.68489040753396</v>
      </c>
      <c r="E21" s="86">
        <v>6484</v>
      </c>
      <c r="F21" s="86">
        <v>2207</v>
      </c>
      <c r="G21" s="86">
        <v>34.03763109191857</v>
      </c>
      <c r="H21" s="86">
        <v>18087</v>
      </c>
      <c r="I21" s="86">
        <v>7121</v>
      </c>
      <c r="J21" s="87">
        <v>39.370818820147072</v>
      </c>
    </row>
    <row r="22" spans="1:10" ht="7.5" customHeight="1">
      <c r="A22" s="43"/>
      <c r="B22" s="86"/>
      <c r="C22" s="86"/>
      <c r="D22" s="86"/>
      <c r="E22" s="86"/>
      <c r="F22" s="86"/>
      <c r="G22" s="86"/>
      <c r="H22" s="86"/>
      <c r="I22" s="86"/>
      <c r="J22" s="87"/>
    </row>
    <row r="23" spans="1:10">
      <c r="A23" s="43">
        <v>2007</v>
      </c>
      <c r="B23" s="86">
        <v>14068</v>
      </c>
      <c r="C23" s="88">
        <v>2788</v>
      </c>
      <c r="D23" s="86">
        <v>19.818026727324426</v>
      </c>
      <c r="E23" s="86">
        <v>7467</v>
      </c>
      <c r="F23" s="88">
        <v>2730</v>
      </c>
      <c r="G23" s="86">
        <v>36.560867818400965</v>
      </c>
      <c r="H23" s="86">
        <v>19812</v>
      </c>
      <c r="I23" s="86">
        <v>8349</v>
      </c>
      <c r="J23" s="89">
        <v>42.1411265899455</v>
      </c>
    </row>
    <row r="24" spans="1:10">
      <c r="A24" s="43">
        <v>2008</v>
      </c>
      <c r="B24" s="86">
        <v>15412</v>
      </c>
      <c r="C24" s="88">
        <v>3100</v>
      </c>
      <c r="D24" s="86">
        <v>20.114196729820918</v>
      </c>
      <c r="E24" s="86">
        <v>7713</v>
      </c>
      <c r="F24" s="88">
        <v>2925</v>
      </c>
      <c r="G24" s="86">
        <v>38</v>
      </c>
      <c r="H24" s="86">
        <v>20590</v>
      </c>
      <c r="I24" s="86">
        <v>8877</v>
      </c>
      <c r="J24" s="89">
        <v>43</v>
      </c>
    </row>
    <row r="25" spans="1:10">
      <c r="A25" s="45" t="s">
        <v>225</v>
      </c>
      <c r="B25" s="36">
        <v>15249</v>
      </c>
      <c r="C25" s="36">
        <v>3191</v>
      </c>
      <c r="D25" s="36">
        <v>20.925962358187423</v>
      </c>
      <c r="E25" s="36">
        <v>8198</v>
      </c>
      <c r="F25" s="36">
        <v>3187</v>
      </c>
      <c r="G25" s="36">
        <v>38.87533544767016</v>
      </c>
      <c r="H25" s="36">
        <v>21315</v>
      </c>
      <c r="I25" s="36">
        <v>9392</v>
      </c>
      <c r="J25" s="44">
        <v>44.062866525920711</v>
      </c>
    </row>
    <row r="26" spans="1:10">
      <c r="A26" s="45">
        <v>2010</v>
      </c>
      <c r="B26" s="39">
        <v>14854</v>
      </c>
      <c r="C26" s="39">
        <v>3121</v>
      </c>
      <c r="D26" s="39">
        <v>21.011175440958667</v>
      </c>
      <c r="E26" s="36">
        <v>8277</v>
      </c>
      <c r="F26" s="36">
        <v>3270</v>
      </c>
      <c r="G26" s="36">
        <v>39.521681362483392</v>
      </c>
      <c r="H26" s="36">
        <v>21643</v>
      </c>
      <c r="I26" s="36">
        <v>9607</v>
      </c>
      <c r="J26" s="37">
        <v>44.377714127321447</v>
      </c>
    </row>
    <row r="27" spans="1:10">
      <c r="A27" s="45">
        <v>2011</v>
      </c>
      <c r="B27" s="39">
        <v>15332</v>
      </c>
      <c r="C27" s="39">
        <v>3304</v>
      </c>
      <c r="D27" s="39">
        <v>21.549699973910773</v>
      </c>
      <c r="E27" s="39">
        <v>8434</v>
      </c>
      <c r="F27" s="39">
        <v>3417</v>
      </c>
      <c r="G27" s="39">
        <v>40.514583827365428</v>
      </c>
      <c r="H27" s="36">
        <v>21812</v>
      </c>
      <c r="I27" s="36">
        <v>9783</v>
      </c>
      <c r="J27" s="37">
        <v>44.851457913075372</v>
      </c>
    </row>
    <row r="28" spans="1:10">
      <c r="A28" s="45">
        <v>2012</v>
      </c>
      <c r="B28" s="39">
        <v>16460</v>
      </c>
      <c r="C28" s="39">
        <f>(C27+C29)/2</f>
        <v>3226</v>
      </c>
      <c r="D28" s="39">
        <v>19.59902794653706</v>
      </c>
      <c r="E28" s="39">
        <v>8386</v>
      </c>
      <c r="F28" s="39">
        <v>3438</v>
      </c>
      <c r="G28" s="39">
        <v>40.996899594562365</v>
      </c>
      <c r="H28" s="36">
        <v>21901</v>
      </c>
      <c r="I28" s="36">
        <v>10010</v>
      </c>
      <c r="J28" s="37">
        <v>45.705675539929686</v>
      </c>
    </row>
    <row r="29" spans="1:10">
      <c r="A29" s="45">
        <v>2013</v>
      </c>
      <c r="B29" s="39">
        <v>16667</v>
      </c>
      <c r="C29" s="39">
        <v>3148</v>
      </c>
      <c r="D29" s="39">
        <v>18.887622247555051</v>
      </c>
      <c r="E29" s="39">
        <v>8540</v>
      </c>
      <c r="F29" s="39">
        <v>3567</v>
      </c>
      <c r="G29" s="39">
        <v>41.768149882903984</v>
      </c>
      <c r="H29" s="36">
        <v>22588</v>
      </c>
      <c r="I29" s="36">
        <v>10504</v>
      </c>
      <c r="J29" s="37">
        <v>46.502567735080575</v>
      </c>
    </row>
    <row r="30" spans="1:10">
      <c r="A30" s="45">
        <v>2014</v>
      </c>
      <c r="B30" s="39">
        <v>18180</v>
      </c>
      <c r="C30" s="90">
        <v>4084</v>
      </c>
      <c r="D30" s="39">
        <v>22.464246424642464</v>
      </c>
      <c r="E30" s="39">
        <v>8440</v>
      </c>
      <c r="F30" s="39">
        <v>3564</v>
      </c>
      <c r="G30" s="39">
        <v>42.227488151658768</v>
      </c>
      <c r="H30" s="36">
        <v>23404</v>
      </c>
      <c r="I30" s="36">
        <v>11077</v>
      </c>
      <c r="J30" s="37">
        <v>47.329516321996238</v>
      </c>
    </row>
    <row r="31" spans="1:10">
      <c r="A31" s="38">
        <v>2015</v>
      </c>
      <c r="B31" s="39">
        <v>19236</v>
      </c>
      <c r="C31" s="91">
        <v>4217</v>
      </c>
      <c r="D31" s="39">
        <v>21.922437097109587</v>
      </c>
      <c r="E31" s="39">
        <v>8341</v>
      </c>
      <c r="F31" s="39">
        <v>3581</v>
      </c>
      <c r="G31" s="39">
        <v>42.932502098069776</v>
      </c>
      <c r="H31" s="36">
        <v>24604</v>
      </c>
      <c r="I31" s="36">
        <v>11709</v>
      </c>
      <c r="J31" s="37">
        <v>47.589822793041783</v>
      </c>
    </row>
    <row r="32" spans="1:10">
      <c r="A32" s="38">
        <v>2016</v>
      </c>
      <c r="B32" s="39">
        <v>20729</v>
      </c>
      <c r="C32" s="91">
        <v>4622</v>
      </c>
      <c r="D32" s="39">
        <v>22.297264701625743</v>
      </c>
      <c r="E32" s="39">
        <v>8334</v>
      </c>
      <c r="F32" s="39">
        <v>3593</v>
      </c>
      <c r="G32" s="39">
        <v>43.11255099592033</v>
      </c>
      <c r="H32" s="36">
        <v>25538</v>
      </c>
      <c r="I32" s="36">
        <v>12305</v>
      </c>
      <c r="J32" s="37">
        <v>48.183099694572796</v>
      </c>
    </row>
    <row r="33" spans="1:10">
      <c r="A33" s="38">
        <v>2017</v>
      </c>
      <c r="B33" s="39">
        <v>22451</v>
      </c>
      <c r="C33" s="91">
        <v>5208</v>
      </c>
      <c r="D33" s="39">
        <v>23.197184980624471</v>
      </c>
      <c r="E33" s="39">
        <v>8390</v>
      </c>
      <c r="F33" s="39">
        <v>3655</v>
      </c>
      <c r="G33" s="39">
        <v>43.563766388557809</v>
      </c>
      <c r="H33" s="36">
        <v>27093</v>
      </c>
      <c r="I33" s="36">
        <v>13189</v>
      </c>
      <c r="J33" s="37">
        <v>48.680470970361348</v>
      </c>
    </row>
    <row r="34" spans="1:10">
      <c r="A34" s="38">
        <v>2018</v>
      </c>
      <c r="B34" s="39">
        <v>23135.3</v>
      </c>
      <c r="C34" s="91">
        <v>5442</v>
      </c>
      <c r="D34" s="39">
        <v>23.522495926138845</v>
      </c>
      <c r="E34" s="39">
        <v>8651</v>
      </c>
      <c r="F34" s="39">
        <v>3817</v>
      </c>
      <c r="G34" s="39">
        <v>44.122066813085191</v>
      </c>
      <c r="H34" s="36">
        <v>27843</v>
      </c>
      <c r="I34" s="36">
        <v>13853</v>
      </c>
      <c r="J34" s="37">
        <v>49.753977660453259</v>
      </c>
    </row>
    <row r="35" spans="1:10">
      <c r="A35" s="38">
        <v>2019</v>
      </c>
      <c r="B35" s="39">
        <v>24166</v>
      </c>
      <c r="C35" s="91">
        <v>5445</v>
      </c>
      <c r="D35" s="39">
        <v>22.531656045684016</v>
      </c>
      <c r="E35" s="39">
        <v>8670</v>
      </c>
      <c r="F35" s="39">
        <v>3871</v>
      </c>
      <c r="G35" s="39">
        <v>44.648212226066896</v>
      </c>
      <c r="H35" s="36">
        <v>28821</v>
      </c>
      <c r="I35" s="36">
        <v>14478</v>
      </c>
      <c r="J35" s="37">
        <v>50.234204226085147</v>
      </c>
    </row>
    <row r="36" spans="1:10">
      <c r="A36" s="38">
        <v>2020</v>
      </c>
      <c r="B36" s="39">
        <v>24910</v>
      </c>
      <c r="C36" s="91">
        <v>5599</v>
      </c>
      <c r="D36" s="39">
        <v>22.476916900843037</v>
      </c>
      <c r="E36" s="39">
        <v>8870</v>
      </c>
      <c r="F36" s="39">
        <v>4037</v>
      </c>
      <c r="G36" s="39">
        <v>45.512965050732809</v>
      </c>
      <c r="H36" s="36">
        <v>29608</v>
      </c>
      <c r="I36" s="36">
        <v>14761</v>
      </c>
      <c r="J36" s="37">
        <v>49.854768981356386</v>
      </c>
    </row>
    <row r="37" spans="1:10">
      <c r="A37" s="38">
        <v>2021</v>
      </c>
      <c r="B37" s="92">
        <v>27122</v>
      </c>
      <c r="C37" s="92">
        <v>5903</v>
      </c>
      <c r="D37" s="39">
        <v>21.764619128382861</v>
      </c>
      <c r="E37" s="88">
        <v>9061</v>
      </c>
      <c r="F37" s="93">
        <v>4147</v>
      </c>
      <c r="G37" s="39">
        <v>45.767575322812057</v>
      </c>
      <c r="H37" s="36">
        <v>30715</v>
      </c>
      <c r="I37" s="36">
        <v>15737</v>
      </c>
      <c r="J37" s="37">
        <v>51.235552661566011</v>
      </c>
    </row>
    <row r="38" spans="1:10">
      <c r="A38" s="38">
        <v>2022</v>
      </c>
      <c r="B38" s="92">
        <v>28356</v>
      </c>
      <c r="C38" s="92">
        <v>6157</v>
      </c>
      <c r="D38" s="39">
        <v>21.713217661165185</v>
      </c>
      <c r="E38" s="88">
        <v>9129</v>
      </c>
      <c r="F38" s="93">
        <v>4232</v>
      </c>
      <c r="G38" s="39">
        <v>46.357760981487566</v>
      </c>
      <c r="H38" s="36">
        <v>31117</v>
      </c>
      <c r="I38" s="36">
        <v>16182</v>
      </c>
      <c r="J38" s="37">
        <v>52.003727865796833</v>
      </c>
    </row>
    <row r="40" spans="1:10">
      <c r="A40" t="s">
        <v>211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2275-19DD-403F-BC0D-ABE735B39081}">
  <dimension ref="A1:N24"/>
  <sheetViews>
    <sheetView workbookViewId="0">
      <selection activeCell="I14" sqref="I14"/>
    </sheetView>
  </sheetViews>
  <sheetFormatPr baseColWidth="10" defaultColWidth="11.453125" defaultRowHeight="14.5"/>
  <cols>
    <col min="9" max="9" width="34.36328125" bestFit="1" customWidth="1"/>
    <col min="10" max="11" width="7.6328125" customWidth="1"/>
    <col min="12" max="12" width="2.6328125" customWidth="1"/>
    <col min="13" max="14" width="7.6328125" customWidth="1"/>
  </cols>
  <sheetData>
    <row r="1" spans="1:14">
      <c r="A1" s="27" t="s">
        <v>287</v>
      </c>
    </row>
    <row r="2" spans="1:14">
      <c r="M2" t="s">
        <v>288</v>
      </c>
    </row>
    <row r="3" spans="1:14">
      <c r="J3" t="s">
        <v>289</v>
      </c>
      <c r="K3" t="s">
        <v>290</v>
      </c>
      <c r="M3" t="s">
        <v>289</v>
      </c>
      <c r="N3" t="s">
        <v>290</v>
      </c>
    </row>
    <row r="4" spans="1:14">
      <c r="I4" t="s">
        <v>291</v>
      </c>
      <c r="J4">
        <v>870</v>
      </c>
      <c r="K4">
        <v>2038</v>
      </c>
      <c r="M4" s="58">
        <f>J4/$J$8*$M$8</f>
        <v>0.74206755373592626</v>
      </c>
      <c r="N4" s="58">
        <f>K4/$J$8*$M$8</f>
        <v>1.7383145684066872</v>
      </c>
    </row>
    <row r="5" spans="1:14">
      <c r="I5" t="s">
        <v>292</v>
      </c>
      <c r="J5">
        <v>5287</v>
      </c>
      <c r="K5">
        <v>20161</v>
      </c>
      <c r="M5" s="58">
        <f t="shared" ref="M5:M11" si="0">J5/$J$8*$M$8</f>
        <v>4.5095530535653356</v>
      </c>
      <c r="N5" s="58">
        <f t="shared" ref="N5:N11" si="1">K5/$J$8*$M$8</f>
        <v>17.196349368816104</v>
      </c>
    </row>
    <row r="6" spans="1:14">
      <c r="I6" t="s">
        <v>293</v>
      </c>
      <c r="J6">
        <v>2053</v>
      </c>
      <c r="K6">
        <v>2875</v>
      </c>
      <c r="M6" s="58">
        <f t="shared" si="0"/>
        <v>1.7511088365745477</v>
      </c>
      <c r="N6" s="58">
        <f t="shared" si="1"/>
        <v>2.4522347321733196</v>
      </c>
    </row>
    <row r="7" spans="1:14">
      <c r="I7" t="s">
        <v>294</v>
      </c>
      <c r="J7">
        <v>1487</v>
      </c>
      <c r="K7">
        <v>1565</v>
      </c>
      <c r="M7" s="58">
        <f t="shared" si="0"/>
        <v>1.2683384510406004</v>
      </c>
      <c r="N7" s="58">
        <f t="shared" si="1"/>
        <v>1.3348686455134766</v>
      </c>
    </row>
    <row r="8" spans="1:14">
      <c r="I8" t="s">
        <v>295</v>
      </c>
      <c r="J8" s="111">
        <v>5862</v>
      </c>
      <c r="K8">
        <v>7110</v>
      </c>
      <c r="M8" s="111">
        <v>5</v>
      </c>
      <c r="N8" s="58">
        <f t="shared" si="1"/>
        <v>6.0644831115660178</v>
      </c>
    </row>
    <row r="9" spans="1:14">
      <c r="I9" t="s">
        <v>296</v>
      </c>
      <c r="J9">
        <v>8082</v>
      </c>
      <c r="K9">
        <v>5994</v>
      </c>
      <c r="M9" s="58">
        <f t="shared" si="0"/>
        <v>6.8935516888433979</v>
      </c>
      <c r="N9" s="58">
        <f t="shared" si="1"/>
        <v>5.1125895598771756</v>
      </c>
    </row>
    <row r="10" spans="1:14">
      <c r="I10" t="s">
        <v>297</v>
      </c>
      <c r="J10">
        <v>1558</v>
      </c>
      <c r="K10">
        <v>1414</v>
      </c>
      <c r="M10" s="58">
        <f t="shared" si="0"/>
        <v>1.3288979870351416</v>
      </c>
      <c r="N10" s="58">
        <f t="shared" si="1"/>
        <v>1.2060730126236781</v>
      </c>
    </row>
    <row r="11" spans="1:14">
      <c r="I11" t="s">
        <v>298</v>
      </c>
      <c r="J11">
        <v>1372</v>
      </c>
      <c r="K11">
        <v>874</v>
      </c>
      <c r="M11" s="58">
        <f t="shared" si="0"/>
        <v>1.1702490617536678</v>
      </c>
      <c r="N11" s="58">
        <f t="shared" si="1"/>
        <v>0.74547935858068914</v>
      </c>
    </row>
    <row r="13" spans="1:14">
      <c r="I13" t="s">
        <v>211</v>
      </c>
    </row>
    <row r="24" spans="1:1">
      <c r="A24" t="s">
        <v>211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97C5-58C3-489E-B45D-EF31451F6572}">
  <dimension ref="A1:R11"/>
  <sheetViews>
    <sheetView workbookViewId="0">
      <selection activeCell="R8" sqref="R8"/>
    </sheetView>
  </sheetViews>
  <sheetFormatPr baseColWidth="10" defaultColWidth="11.453125" defaultRowHeight="14.5"/>
  <cols>
    <col min="1" max="1" width="32.54296875" customWidth="1"/>
    <col min="3" max="4" width="4.6328125" bestFit="1" customWidth="1"/>
    <col min="5" max="5" width="6.36328125" bestFit="1" customWidth="1"/>
    <col min="6" max="8" width="4.6328125" bestFit="1" customWidth="1"/>
    <col min="9" max="9" width="6.36328125" bestFit="1" customWidth="1"/>
    <col min="10" max="12" width="4.6328125" bestFit="1" customWidth="1"/>
    <col min="13" max="13" width="6.36328125" bestFit="1" customWidth="1"/>
    <col min="14" max="15" width="4.6328125" bestFit="1" customWidth="1"/>
    <col min="16" max="17" width="6.36328125" bestFit="1" customWidth="1"/>
  </cols>
  <sheetData>
    <row r="1" spans="1:18">
      <c r="A1" s="27" t="s">
        <v>299</v>
      </c>
    </row>
    <row r="3" spans="1:18">
      <c r="B3" t="s">
        <v>228</v>
      </c>
    </row>
    <row r="4" spans="1:18">
      <c r="B4">
        <v>2007</v>
      </c>
      <c r="C4">
        <v>2008</v>
      </c>
      <c r="D4">
        <v>2009</v>
      </c>
      <c r="E4">
        <v>2010</v>
      </c>
      <c r="F4">
        <v>2011</v>
      </c>
      <c r="G4">
        <v>2012</v>
      </c>
      <c r="H4">
        <v>2013</v>
      </c>
      <c r="I4">
        <v>2014</v>
      </c>
      <c r="J4">
        <v>2015</v>
      </c>
      <c r="K4">
        <v>2016</v>
      </c>
      <c r="L4">
        <v>2017</v>
      </c>
      <c r="M4">
        <v>2018</v>
      </c>
      <c r="N4">
        <v>2019</v>
      </c>
      <c r="O4">
        <v>2020</v>
      </c>
      <c r="P4">
        <v>2021</v>
      </c>
      <c r="Q4" s="94">
        <v>2022</v>
      </c>
    </row>
    <row r="5" spans="1:18">
      <c r="A5" s="95" t="s">
        <v>300</v>
      </c>
      <c r="B5" s="96">
        <f>B7+B8+B9</f>
        <v>26722</v>
      </c>
      <c r="E5" s="96">
        <f>E7+E8+E9</f>
        <v>29796</v>
      </c>
      <c r="I5" s="96">
        <f>I7+I8+I9</f>
        <v>31870</v>
      </c>
      <c r="M5" s="96">
        <f>M7+M8+M9</f>
        <v>36432</v>
      </c>
      <c r="P5" s="96">
        <f>P7+P8+P9</f>
        <v>39276</v>
      </c>
      <c r="Q5" s="96">
        <f>Q7+Q8+Q9</f>
        <v>39786</v>
      </c>
    </row>
    <row r="6" spans="1:18">
      <c r="A6" t="s">
        <v>301</v>
      </c>
      <c r="B6" s="97">
        <f>(B8+B7)/B5</f>
        <v>0.18815956889454383</v>
      </c>
      <c r="E6" s="97">
        <f t="shared" ref="E6" si="0">(E8+E7)/E5</f>
        <v>0.22506376694858371</v>
      </c>
      <c r="I6" s="97">
        <f>(I8+I7)/I5</f>
        <v>0.2585503608409162</v>
      </c>
      <c r="M6" s="97">
        <f>(M8+M7)/M5</f>
        <v>0.29951690821256038</v>
      </c>
      <c r="P6" s="97">
        <f>(P8+P7)/P5</f>
        <v>0.33134738771769018</v>
      </c>
      <c r="Q6" s="97">
        <f>(Q8+Q7)/Q5</f>
        <v>0.34373900366963256</v>
      </c>
    </row>
    <row r="7" spans="1:18">
      <c r="A7" t="s">
        <v>302</v>
      </c>
      <c r="B7" s="10">
        <v>4932</v>
      </c>
      <c r="E7" s="10">
        <v>6587</v>
      </c>
      <c r="I7" s="10">
        <v>8113</v>
      </c>
      <c r="M7" s="10">
        <v>10722</v>
      </c>
      <c r="P7" s="10">
        <v>12745</v>
      </c>
      <c r="Q7" s="98">
        <v>13405</v>
      </c>
      <c r="R7" s="22">
        <f>Q7/Q5</f>
        <v>0.3369275624591565</v>
      </c>
    </row>
    <row r="8" spans="1:18">
      <c r="A8" t="s">
        <v>303</v>
      </c>
      <c r="B8" s="10">
        <v>96</v>
      </c>
      <c r="E8" s="10">
        <v>119</v>
      </c>
      <c r="I8" s="10">
        <v>127</v>
      </c>
      <c r="M8" s="10">
        <v>190</v>
      </c>
      <c r="P8" s="10">
        <v>269</v>
      </c>
      <c r="Q8" s="98">
        <v>271</v>
      </c>
      <c r="R8" s="22">
        <f>Q8/Q5</f>
        <v>6.8114412104760469E-3</v>
      </c>
    </row>
    <row r="9" spans="1:18">
      <c r="A9" s="99" t="s">
        <v>304</v>
      </c>
      <c r="B9" s="100">
        <v>21694</v>
      </c>
      <c r="E9" s="100">
        <v>23090</v>
      </c>
      <c r="I9" s="100">
        <v>23630</v>
      </c>
      <c r="M9" s="100">
        <v>25520</v>
      </c>
      <c r="P9" s="100">
        <v>26262</v>
      </c>
      <c r="Q9" s="101">
        <v>26110</v>
      </c>
    </row>
    <row r="11" spans="1:18">
      <c r="A11" t="s">
        <v>251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FEA4-5D4B-45C6-9ED5-96FF5150E58E}">
  <dimension ref="A1:G9"/>
  <sheetViews>
    <sheetView workbookViewId="0">
      <selection activeCell="A3" sqref="A3"/>
    </sheetView>
  </sheetViews>
  <sheetFormatPr baseColWidth="10" defaultColWidth="11.453125" defaultRowHeight="14.5"/>
  <cols>
    <col min="1" max="1" width="32.54296875" customWidth="1"/>
  </cols>
  <sheetData>
    <row r="1" spans="1:7">
      <c r="A1" s="53" t="s">
        <v>305</v>
      </c>
    </row>
    <row r="4" spans="1:7">
      <c r="B4">
        <v>2007</v>
      </c>
      <c r="C4">
        <v>2010</v>
      </c>
      <c r="D4">
        <v>2014</v>
      </c>
      <c r="E4">
        <v>2018</v>
      </c>
      <c r="F4">
        <v>2021</v>
      </c>
      <c r="G4" s="94">
        <v>2022</v>
      </c>
    </row>
    <row r="5" spans="1:7">
      <c r="A5" t="s">
        <v>207</v>
      </c>
      <c r="B5" s="21">
        <v>0.16819705582276637</v>
      </c>
      <c r="C5" s="21">
        <v>0.21302957633892886</v>
      </c>
      <c r="D5" s="21">
        <v>0.25087671971944969</v>
      </c>
      <c r="E5" s="21">
        <v>0.28587015821058376</v>
      </c>
      <c r="F5" s="21">
        <v>0.3221007121057986</v>
      </c>
      <c r="G5" s="21">
        <v>0.33249083786174649</v>
      </c>
    </row>
    <row r="6" spans="1:7">
      <c r="A6" t="s">
        <v>306</v>
      </c>
      <c r="B6" s="21">
        <v>0.19183720132616897</v>
      </c>
      <c r="C6" s="21">
        <v>0.23430601916657692</v>
      </c>
      <c r="D6" s="21">
        <v>0.26805458711026997</v>
      </c>
      <c r="E6" s="21">
        <v>0.31607777545473553</v>
      </c>
      <c r="F6" s="21">
        <v>0.35671504261690856</v>
      </c>
      <c r="G6" s="21">
        <v>0.37025233399572571</v>
      </c>
    </row>
    <row r="7" spans="1:7">
      <c r="A7" t="s">
        <v>240</v>
      </c>
      <c r="B7" s="21">
        <v>0.18582122413033905</v>
      </c>
      <c r="C7" s="21">
        <v>0.17681401167639699</v>
      </c>
      <c r="D7" s="21">
        <v>0.20489296636085627</v>
      </c>
      <c r="E7" s="21">
        <v>0.21361361361361361</v>
      </c>
      <c r="F7" s="21">
        <v>0.22176667909057027</v>
      </c>
      <c r="G7" s="21">
        <v>0.22491349480968859</v>
      </c>
    </row>
    <row r="9" spans="1:7">
      <c r="A9" t="s">
        <v>251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15C7-50DC-448A-A171-D2B9F5476F85}">
  <dimension ref="A1:G12"/>
  <sheetViews>
    <sheetView workbookViewId="0">
      <selection activeCell="A6" sqref="A6"/>
    </sheetView>
  </sheetViews>
  <sheetFormatPr baseColWidth="10" defaultColWidth="11.453125" defaultRowHeight="14.5"/>
  <cols>
    <col min="1" max="1" width="17.36328125" customWidth="1"/>
  </cols>
  <sheetData>
    <row r="1" spans="1:7">
      <c r="A1" s="27" t="s">
        <v>307</v>
      </c>
    </row>
    <row r="4" spans="1:7">
      <c r="B4" t="s">
        <v>302</v>
      </c>
      <c r="C4" t="s">
        <v>303</v>
      </c>
      <c r="D4" t="s">
        <v>304</v>
      </c>
      <c r="E4" t="s">
        <v>308</v>
      </c>
    </row>
    <row r="5" spans="1:7">
      <c r="A5" t="s">
        <v>263</v>
      </c>
      <c r="B5" s="10">
        <v>3702</v>
      </c>
      <c r="C5" s="10">
        <v>114</v>
      </c>
      <c r="D5" s="10">
        <v>4556</v>
      </c>
      <c r="E5" s="10">
        <v>8372</v>
      </c>
      <c r="F5" s="21">
        <f>(C5+B5)/E5</f>
        <v>0.45580506450071667</v>
      </c>
      <c r="G5" s="21">
        <f>B5/E5</f>
        <v>0.44218824653607264</v>
      </c>
    </row>
    <row r="6" spans="1:7">
      <c r="A6" t="s">
        <v>248</v>
      </c>
      <c r="B6" s="10">
        <v>1696</v>
      </c>
      <c r="C6" s="10">
        <v>6</v>
      </c>
      <c r="D6" s="10">
        <v>602</v>
      </c>
      <c r="E6" s="10">
        <v>2304</v>
      </c>
      <c r="F6" s="21">
        <f t="shared" ref="F6:F10" si="0">(C6+B6)/E6</f>
        <v>0.73871527777777779</v>
      </c>
      <c r="G6" s="21">
        <f t="shared" ref="G6:G10" si="1">B6/E6</f>
        <v>0.73611111111111116</v>
      </c>
    </row>
    <row r="7" spans="1:7">
      <c r="A7" t="s">
        <v>246</v>
      </c>
      <c r="B7" s="10">
        <v>1111</v>
      </c>
      <c r="C7" s="10">
        <v>53</v>
      </c>
      <c r="D7" s="10">
        <v>6093</v>
      </c>
      <c r="E7" s="10">
        <v>7257</v>
      </c>
      <c r="F7" s="21">
        <f t="shared" si="0"/>
        <v>0.16039685820587019</v>
      </c>
      <c r="G7" s="21">
        <f t="shared" si="1"/>
        <v>0.15309356483395342</v>
      </c>
    </row>
    <row r="8" spans="1:7">
      <c r="A8" t="s">
        <v>244</v>
      </c>
      <c r="B8" s="10">
        <v>4721</v>
      </c>
      <c r="C8" s="10">
        <v>77</v>
      </c>
      <c r="D8" s="10">
        <v>9930</v>
      </c>
      <c r="E8" s="10">
        <v>14728</v>
      </c>
      <c r="F8" s="21">
        <f t="shared" si="0"/>
        <v>0.32577403585008147</v>
      </c>
      <c r="G8" s="21">
        <f t="shared" si="1"/>
        <v>0.32054589896795221</v>
      </c>
    </row>
    <row r="9" spans="1:7">
      <c r="A9" t="s">
        <v>242</v>
      </c>
      <c r="B9" s="10">
        <v>2175</v>
      </c>
      <c r="C9" s="10">
        <v>21</v>
      </c>
      <c r="D9" s="10">
        <v>4929</v>
      </c>
      <c r="E9" s="10">
        <v>7125</v>
      </c>
      <c r="F9" s="21">
        <f t="shared" si="0"/>
        <v>0.30821052631578949</v>
      </c>
      <c r="G9" s="21">
        <f t="shared" si="1"/>
        <v>0.30526315789473685</v>
      </c>
    </row>
    <row r="10" spans="1:7">
      <c r="A10" t="s">
        <v>308</v>
      </c>
      <c r="B10" s="10">
        <v>13405</v>
      </c>
      <c r="C10" s="10">
        <v>271</v>
      </c>
      <c r="D10" s="10">
        <v>26110</v>
      </c>
      <c r="E10" s="10">
        <v>39786</v>
      </c>
      <c r="F10" s="21">
        <f t="shared" si="0"/>
        <v>0.34373900366963256</v>
      </c>
      <c r="G10" s="21">
        <f t="shared" si="1"/>
        <v>0.3369275624591565</v>
      </c>
    </row>
    <row r="12" spans="1:7">
      <c r="A12" t="s">
        <v>251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6621-828C-4238-9B1D-89DD3B0BD75D}">
  <dimension ref="A1:H15"/>
  <sheetViews>
    <sheetView workbookViewId="0">
      <selection activeCell="A6" sqref="A6"/>
    </sheetView>
  </sheetViews>
  <sheetFormatPr baseColWidth="10" defaultColWidth="11.453125" defaultRowHeight="14.5"/>
  <cols>
    <col min="1" max="1" width="18.54296875" customWidth="1"/>
    <col min="2" max="8" width="7.6328125" customWidth="1"/>
    <col min="9" max="43" width="3.54296875" customWidth="1"/>
    <col min="44" max="44" width="8.54296875" bestFit="1" customWidth="1"/>
  </cols>
  <sheetData>
    <row r="1" spans="1:8" ht="16.5">
      <c r="A1" s="27" t="s">
        <v>309</v>
      </c>
    </row>
    <row r="3" spans="1:8">
      <c r="B3" t="s">
        <v>310</v>
      </c>
      <c r="C3" t="s">
        <v>311</v>
      </c>
      <c r="D3" t="s">
        <v>312</v>
      </c>
      <c r="E3" t="s">
        <v>313</v>
      </c>
      <c r="F3" t="s">
        <v>314</v>
      </c>
    </row>
    <row r="4" spans="1:8" ht="29">
      <c r="A4" s="102" t="s">
        <v>315</v>
      </c>
      <c r="B4">
        <v>0</v>
      </c>
      <c r="C4">
        <v>98</v>
      </c>
      <c r="D4">
        <v>1031</v>
      </c>
      <c r="E4">
        <v>1800</v>
      </c>
      <c r="F4">
        <v>1869</v>
      </c>
      <c r="H4" s="21"/>
    </row>
    <row r="5" spans="1:8" ht="43.5">
      <c r="A5" s="102" t="s">
        <v>316</v>
      </c>
      <c r="B5">
        <v>5</v>
      </c>
      <c r="C5">
        <v>1123</v>
      </c>
      <c r="D5">
        <v>2322</v>
      </c>
      <c r="E5">
        <v>1741</v>
      </c>
      <c r="F5">
        <v>1107</v>
      </c>
      <c r="H5" s="21"/>
    </row>
    <row r="6" spans="1:8">
      <c r="A6" s="50" t="s">
        <v>317</v>
      </c>
      <c r="B6">
        <v>179</v>
      </c>
      <c r="C6">
        <v>972</v>
      </c>
      <c r="D6">
        <v>1216</v>
      </c>
      <c r="E6">
        <v>1148</v>
      </c>
      <c r="F6">
        <v>635</v>
      </c>
      <c r="H6" s="21"/>
    </row>
    <row r="7" spans="1:8" ht="43.5">
      <c r="A7" s="102" t="s">
        <v>318</v>
      </c>
      <c r="B7">
        <v>14</v>
      </c>
      <c r="C7">
        <v>97</v>
      </c>
      <c r="D7">
        <v>235</v>
      </c>
      <c r="E7">
        <v>333</v>
      </c>
      <c r="F7">
        <v>189</v>
      </c>
      <c r="H7" s="21"/>
    </row>
    <row r="8" spans="1:8">
      <c r="A8" s="50" t="s">
        <v>248</v>
      </c>
      <c r="B8">
        <v>104</v>
      </c>
      <c r="C8">
        <v>1491</v>
      </c>
      <c r="D8">
        <v>387</v>
      </c>
      <c r="E8">
        <v>75</v>
      </c>
      <c r="F8">
        <v>13</v>
      </c>
      <c r="H8" s="21"/>
    </row>
    <row r="9" spans="1:8">
      <c r="A9" s="50" t="s">
        <v>319</v>
      </c>
      <c r="B9">
        <v>114</v>
      </c>
      <c r="C9">
        <v>1000</v>
      </c>
      <c r="D9">
        <v>1012</v>
      </c>
      <c r="E9">
        <v>549</v>
      </c>
      <c r="F9">
        <v>300</v>
      </c>
      <c r="H9" s="21"/>
    </row>
    <row r="10" spans="1:8" ht="29">
      <c r="A10" s="102" t="s">
        <v>320</v>
      </c>
      <c r="B10">
        <v>9</v>
      </c>
      <c r="C10">
        <v>364</v>
      </c>
      <c r="D10">
        <v>859</v>
      </c>
      <c r="E10">
        <v>654</v>
      </c>
      <c r="F10">
        <v>481</v>
      </c>
      <c r="H10" s="21"/>
    </row>
    <row r="11" spans="1:8" ht="29">
      <c r="A11" s="102" t="s">
        <v>321</v>
      </c>
      <c r="B11">
        <v>2898</v>
      </c>
      <c r="C11">
        <v>3510</v>
      </c>
      <c r="D11">
        <v>930</v>
      </c>
      <c r="E11">
        <v>235</v>
      </c>
      <c r="F11">
        <v>16</v>
      </c>
      <c r="H11" s="21"/>
    </row>
    <row r="13" spans="1:8" ht="16.5">
      <c r="A13" t="s">
        <v>322</v>
      </c>
    </row>
    <row r="15" spans="1:8">
      <c r="A15" t="s">
        <v>251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296-85E1-4DBA-905F-8DAEBAD7E641}">
  <dimension ref="A1:L62"/>
  <sheetViews>
    <sheetView workbookViewId="0">
      <selection activeCell="A6" sqref="A6"/>
    </sheetView>
  </sheetViews>
  <sheetFormatPr baseColWidth="10" defaultColWidth="9.36328125" defaultRowHeight="14.5"/>
  <cols>
    <col min="1" max="1" width="36.453125" style="105" customWidth="1"/>
    <col min="2" max="12" width="7.36328125" style="105" customWidth="1"/>
    <col min="13" max="15" width="9.36328125" style="105" customWidth="1"/>
    <col min="16" max="16384" width="9.36328125" style="105"/>
  </cols>
  <sheetData>
    <row r="1" spans="1:12" ht="15">
      <c r="A1" s="103" t="s">
        <v>323</v>
      </c>
      <c r="B1" s="104" t="s">
        <v>324</v>
      </c>
    </row>
    <row r="3" spans="1:12">
      <c r="E3" s="106"/>
    </row>
    <row r="4" spans="1:12">
      <c r="B4" s="106" t="s">
        <v>325</v>
      </c>
      <c r="C4" s="106" t="s">
        <v>326</v>
      </c>
      <c r="D4" s="106" t="s">
        <v>327</v>
      </c>
      <c r="E4" s="106" t="s">
        <v>328</v>
      </c>
      <c r="F4" s="106" t="s">
        <v>329</v>
      </c>
      <c r="G4" s="106" t="s">
        <v>330</v>
      </c>
      <c r="H4" s="106" t="s">
        <v>331</v>
      </c>
      <c r="I4" s="106" t="s">
        <v>332</v>
      </c>
      <c r="J4" s="106" t="s">
        <v>333</v>
      </c>
      <c r="K4" s="106" t="s">
        <v>334</v>
      </c>
      <c r="L4" s="106" t="s">
        <v>335</v>
      </c>
    </row>
    <row r="5" spans="1:12">
      <c r="A5" s="105" t="s">
        <v>336</v>
      </c>
      <c r="B5" s="107">
        <v>7478</v>
      </c>
      <c r="C5" s="107">
        <v>7862</v>
      </c>
      <c r="D5" s="107">
        <v>8238</v>
      </c>
      <c r="E5" s="107">
        <v>8743</v>
      </c>
      <c r="F5" s="107">
        <v>9169</v>
      </c>
      <c r="G5" s="107">
        <v>9978</v>
      </c>
      <c r="H5" s="107">
        <v>10522</v>
      </c>
      <c r="I5" s="107">
        <v>11239</v>
      </c>
      <c r="J5" s="107">
        <v>11843</v>
      </c>
      <c r="K5" s="107">
        <v>12820</v>
      </c>
      <c r="L5" s="107">
        <v>13443</v>
      </c>
    </row>
    <row r="6" spans="1:12">
      <c r="A6" s="105" t="s">
        <v>337</v>
      </c>
      <c r="B6" s="107">
        <v>1589</v>
      </c>
      <c r="C6" s="107">
        <v>1563</v>
      </c>
      <c r="D6" s="107">
        <v>1495</v>
      </c>
      <c r="E6" s="107">
        <v>1445</v>
      </c>
      <c r="F6" s="107">
        <v>1393</v>
      </c>
      <c r="G6" s="107">
        <v>1367</v>
      </c>
      <c r="H6" s="107">
        <v>1317</v>
      </c>
      <c r="I6" s="107">
        <v>1268</v>
      </c>
      <c r="J6" s="107">
        <v>1212</v>
      </c>
      <c r="K6" s="107">
        <v>1132</v>
      </c>
      <c r="L6" s="107">
        <v>1080</v>
      </c>
    </row>
    <row r="7" spans="1:12">
      <c r="A7" s="105" t="s">
        <v>338</v>
      </c>
      <c r="B7" s="107">
        <v>8173</v>
      </c>
      <c r="C7" s="107">
        <v>8190</v>
      </c>
      <c r="D7" s="107">
        <v>8203</v>
      </c>
      <c r="E7" s="107">
        <v>8269</v>
      </c>
      <c r="F7" s="107">
        <v>8376</v>
      </c>
      <c r="G7" s="107">
        <v>8501</v>
      </c>
      <c r="H7" s="107">
        <v>8491</v>
      </c>
      <c r="I7" s="107">
        <v>8426</v>
      </c>
      <c r="J7" s="107">
        <v>8352</v>
      </c>
      <c r="K7" s="107">
        <v>8228</v>
      </c>
      <c r="L7" s="107">
        <v>8081</v>
      </c>
    </row>
    <row r="8" spans="1:12">
      <c r="A8" s="105" t="s">
        <v>339</v>
      </c>
      <c r="B8" s="107">
        <v>6581</v>
      </c>
      <c r="C8" s="107">
        <v>6819</v>
      </c>
      <c r="D8" s="107">
        <v>7025</v>
      </c>
      <c r="E8" s="107">
        <v>7323</v>
      </c>
      <c r="F8" s="107">
        <v>7614</v>
      </c>
      <c r="G8" s="107">
        <v>7971</v>
      </c>
      <c r="H8" s="107">
        <v>8331</v>
      </c>
      <c r="I8" s="107">
        <v>8561</v>
      </c>
      <c r="J8" s="107">
        <v>8841</v>
      </c>
      <c r="K8" s="107">
        <v>9095</v>
      </c>
      <c r="L8" s="107">
        <v>9118</v>
      </c>
    </row>
    <row r="9" spans="1:12">
      <c r="A9" s="105" t="s">
        <v>340</v>
      </c>
      <c r="B9" s="107">
        <v>6465</v>
      </c>
      <c r="C9" s="107">
        <v>6675</v>
      </c>
      <c r="D9" s="107">
        <v>6876</v>
      </c>
      <c r="E9" s="107">
        <v>7164</v>
      </c>
      <c r="F9" s="107">
        <v>7319</v>
      </c>
      <c r="G9" s="107">
        <v>7665</v>
      </c>
      <c r="H9" s="107">
        <v>7832</v>
      </c>
      <c r="I9" s="107">
        <v>7997</v>
      </c>
      <c r="J9" s="107">
        <v>8228</v>
      </c>
      <c r="K9" s="107">
        <v>8498</v>
      </c>
      <c r="L9" s="107">
        <v>8524</v>
      </c>
    </row>
    <row r="11" spans="1:12" ht="18">
      <c r="A11" s="108" t="s">
        <v>341</v>
      </c>
    </row>
    <row r="12" spans="1:12" ht="16.5">
      <c r="A12" s="108" t="s">
        <v>342</v>
      </c>
    </row>
    <row r="14" spans="1:12">
      <c r="A14" s="105" t="s">
        <v>251</v>
      </c>
    </row>
    <row r="48" spans="1:1">
      <c r="A48" s="105" t="s">
        <v>343</v>
      </c>
    </row>
    <row r="49" spans="1:1">
      <c r="A49" s="105" t="s">
        <v>228</v>
      </c>
    </row>
    <row r="50" spans="1:1">
      <c r="A50" s="105" t="s">
        <v>344</v>
      </c>
    </row>
    <row r="56" spans="1:1">
      <c r="A56" s="105" t="s">
        <v>345</v>
      </c>
    </row>
    <row r="58" spans="1:1">
      <c r="A58" s="105" t="s">
        <v>346</v>
      </c>
    </row>
    <row r="59" spans="1:1">
      <c r="A59" s="105" t="s">
        <v>347</v>
      </c>
    </row>
    <row r="61" spans="1:1">
      <c r="A61" s="105" t="s">
        <v>348</v>
      </c>
    </row>
    <row r="62" spans="1:1">
      <c r="A62" s="105" t="s">
        <v>349</v>
      </c>
    </row>
  </sheetData>
  <pageMargins left="0.75" right="0.75" top="0.75" bottom="0.5" header="0.5" footer="0.75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4121-54E2-4E1B-879E-AEFF75AEF02A}">
  <dimension ref="A1:D14"/>
  <sheetViews>
    <sheetView workbookViewId="0">
      <selection activeCell="F29" sqref="F29"/>
    </sheetView>
  </sheetViews>
  <sheetFormatPr baseColWidth="10" defaultColWidth="10.90625" defaultRowHeight="14.5"/>
  <sheetData>
    <row r="1" spans="1:4">
      <c r="A1" s="27" t="s">
        <v>350</v>
      </c>
    </row>
    <row r="2" spans="1:4">
      <c r="A2" t="s">
        <v>351</v>
      </c>
      <c r="B2" t="s">
        <v>290</v>
      </c>
      <c r="C2" t="s">
        <v>289</v>
      </c>
      <c r="D2" s="21" t="s">
        <v>352</v>
      </c>
    </row>
    <row r="3" spans="1:4">
      <c r="A3" s="148" t="s">
        <v>327</v>
      </c>
      <c r="B3" s="149">
        <v>48897</v>
      </c>
      <c r="C3" s="149">
        <v>70104</v>
      </c>
      <c r="D3" s="21">
        <f>Frame13[[#This Row],[Kvinner]]/(Frame13[[#This Row],[Kvinner]] + Frame13[[#This Row],[Menn]])</f>
        <v>0.58910429324123326</v>
      </c>
    </row>
    <row r="4" spans="1:4">
      <c r="A4" s="148" t="s">
        <v>328</v>
      </c>
      <c r="B4" s="149">
        <v>52396</v>
      </c>
      <c r="C4" s="149">
        <v>74748</v>
      </c>
      <c r="D4" s="21">
        <f>Frame13[[#This Row],[Kvinner]]/(Frame13[[#This Row],[Kvinner]] + Frame13[[#This Row],[Menn]])</f>
        <v>0.58790033348014847</v>
      </c>
    </row>
    <row r="5" spans="1:4">
      <c r="A5" s="148" t="s">
        <v>329</v>
      </c>
      <c r="B5" s="149">
        <v>54471</v>
      </c>
      <c r="C5" s="149">
        <v>76653</v>
      </c>
      <c r="D5" s="21">
        <f>Frame13[[#This Row],[Kvinner]]/(Frame13[[#This Row],[Kvinner]] + Frame13[[#This Row],[Menn]])</f>
        <v>0.58458405783838197</v>
      </c>
    </row>
    <row r="6" spans="1:4">
      <c r="A6" s="148" t="s">
        <v>330</v>
      </c>
      <c r="B6" s="149">
        <v>55584</v>
      </c>
      <c r="C6" s="149">
        <v>78746</v>
      </c>
      <c r="D6" s="21">
        <f>Frame13[[#This Row],[Kvinner]]/(Frame13[[#This Row],[Kvinner]] + Frame13[[#This Row],[Menn]])</f>
        <v>0.58621305739596519</v>
      </c>
    </row>
    <row r="7" spans="1:4">
      <c r="A7" s="148" t="s">
        <v>331</v>
      </c>
      <c r="B7" s="149">
        <v>58252</v>
      </c>
      <c r="C7" s="149">
        <v>82449</v>
      </c>
      <c r="D7" s="21">
        <f>Frame13[[#This Row],[Kvinner]]/(Frame13[[#This Row],[Kvinner]] + Frame13[[#This Row],[Menn]])</f>
        <v>0.5859873064157326</v>
      </c>
    </row>
    <row r="8" spans="1:4">
      <c r="A8" s="148" t="s">
        <v>332</v>
      </c>
      <c r="B8" s="149">
        <v>56119</v>
      </c>
      <c r="C8" s="149">
        <v>81158</v>
      </c>
      <c r="D8" s="21">
        <f>Frame13[[#This Row],[Kvinner]]/(Frame13[[#This Row],[Kvinner]] + Frame13[[#This Row],[Menn]])</f>
        <v>0.5911988169904645</v>
      </c>
    </row>
    <row r="9" spans="1:4">
      <c r="A9" s="148" t="s">
        <v>333</v>
      </c>
      <c r="B9" s="149">
        <v>60829</v>
      </c>
      <c r="C9" s="149">
        <v>88712</v>
      </c>
      <c r="D9" s="21">
        <f>Frame13[[#This Row],[Kvinner]]/(Frame13[[#This Row],[Kvinner]] + Frame13[[#This Row],[Menn]])</f>
        <v>0.59322861288877293</v>
      </c>
    </row>
    <row r="10" spans="1:4">
      <c r="A10" s="148" t="s">
        <v>334</v>
      </c>
      <c r="B10" s="149">
        <v>61855</v>
      </c>
      <c r="C10" s="149">
        <v>90875</v>
      </c>
      <c r="D10" s="21">
        <f>Frame13[[#This Row],[Kvinner]]/(Frame13[[#This Row],[Kvinner]] + Frame13[[#This Row],[Menn]])</f>
        <v>0.59500425587638317</v>
      </c>
    </row>
    <row r="11" spans="1:4">
      <c r="A11" s="148" t="s">
        <v>335</v>
      </c>
      <c r="B11" s="149">
        <v>53676</v>
      </c>
      <c r="C11" s="149">
        <v>79916</v>
      </c>
      <c r="D11" s="21">
        <f>Frame13[[#This Row],[Kvinner]]/(Frame13[[#This Row],[Kvinner]] + Frame13[[#This Row],[Menn]])</f>
        <v>0.59820947362117494</v>
      </c>
    </row>
    <row r="12" spans="1:4">
      <c r="A12" s="148" t="s">
        <v>353</v>
      </c>
      <c r="B12" s="149">
        <v>53634</v>
      </c>
      <c r="C12" s="149">
        <v>81148</v>
      </c>
      <c r="D12" s="21">
        <f>Frame13[[#This Row],[Kvinner]]/(Frame13[[#This Row],[Kvinner]] + Frame13[[#This Row],[Menn]])</f>
        <v>0.60206852547076017</v>
      </c>
    </row>
    <row r="13" spans="1:4">
      <c r="A13" s="148" t="s">
        <v>354</v>
      </c>
      <c r="B13" s="149">
        <v>56326</v>
      </c>
      <c r="C13" s="149">
        <v>84631</v>
      </c>
      <c r="D13" s="21">
        <f>Frame13[[#This Row],[Kvinner]]/(Frame13[[#This Row],[Kvinner]] + Frame13[[#This Row],[Menn]])</f>
        <v>0.6004029597678725</v>
      </c>
    </row>
    <row r="14" spans="1:4">
      <c r="A14" s="150" t="s">
        <v>355</v>
      </c>
      <c r="B14" s="151"/>
      <c r="C14" s="151"/>
      <c r="D14" s="21" t="e">
        <f>Frame13[[#This Row],[Kvinner]]/(Frame13[[#This Row],[Kvinner]] + Frame13[[#This Row],[Menn]])</f>
        <v>#DIV/0!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BA80-516C-4CD3-8C4F-980F2C72C1A0}">
  <dimension ref="A1:AI14"/>
  <sheetViews>
    <sheetView workbookViewId="0">
      <selection activeCell="O37" sqref="O37"/>
    </sheetView>
  </sheetViews>
  <sheetFormatPr baseColWidth="10" defaultColWidth="9.08984375" defaultRowHeight="14.5"/>
  <cols>
    <col min="2" max="2" width="12.453125" customWidth="1"/>
    <col min="3" max="3" width="9.90625" customWidth="1"/>
    <col min="4" max="4" width="10.90625" customWidth="1"/>
    <col min="5" max="5" width="10.6328125" customWidth="1"/>
    <col min="6" max="6" width="11.08984375" customWidth="1"/>
    <col min="7" max="7" width="10.36328125" customWidth="1"/>
  </cols>
  <sheetData>
    <row r="1" spans="1:35">
      <c r="A1" s="27" t="s">
        <v>356</v>
      </c>
      <c r="B1" s="153" t="s">
        <v>357</v>
      </c>
    </row>
    <row r="2" spans="1:35">
      <c r="A2" t="s">
        <v>358</v>
      </c>
      <c r="B2" t="s">
        <v>359</v>
      </c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  <c r="I2" t="s">
        <v>366</v>
      </c>
      <c r="J2" t="s">
        <v>367</v>
      </c>
      <c r="K2" t="s">
        <v>368</v>
      </c>
      <c r="L2" t="s">
        <v>369</v>
      </c>
      <c r="M2" t="s">
        <v>370</v>
      </c>
      <c r="N2" t="s">
        <v>371</v>
      </c>
      <c r="O2" t="s">
        <v>372</v>
      </c>
      <c r="P2" t="s">
        <v>373</v>
      </c>
      <c r="Q2" t="s">
        <v>374</v>
      </c>
      <c r="T2" t="s">
        <v>359</v>
      </c>
      <c r="U2" t="s">
        <v>360</v>
      </c>
      <c r="V2" t="s">
        <v>361</v>
      </c>
      <c r="W2" t="s">
        <v>362</v>
      </c>
      <c r="X2" t="s">
        <v>363</v>
      </c>
      <c r="Y2" t="s">
        <v>364</v>
      </c>
      <c r="Z2" t="s">
        <v>365</v>
      </c>
      <c r="AA2" t="s">
        <v>366</v>
      </c>
      <c r="AB2" t="s">
        <v>367</v>
      </c>
      <c r="AC2" t="s">
        <v>368</v>
      </c>
      <c r="AD2" t="s">
        <v>369</v>
      </c>
      <c r="AE2" t="s">
        <v>370</v>
      </c>
      <c r="AF2" t="s">
        <v>371</v>
      </c>
      <c r="AG2" t="s">
        <v>372</v>
      </c>
      <c r="AH2" t="s">
        <v>373</v>
      </c>
      <c r="AI2" t="s">
        <v>374</v>
      </c>
    </row>
    <row r="3" spans="1:35">
      <c r="A3" s="148">
        <v>2014</v>
      </c>
      <c r="B3" s="149">
        <v>3622</v>
      </c>
      <c r="C3" s="149">
        <v>28911</v>
      </c>
      <c r="D3" s="149">
        <v>543</v>
      </c>
      <c r="E3" s="149">
        <v>679</v>
      </c>
      <c r="F3" s="149">
        <v>1954</v>
      </c>
      <c r="G3" s="149">
        <v>15582</v>
      </c>
      <c r="H3" s="149">
        <v>13456</v>
      </c>
      <c r="I3" s="149">
        <v>3047</v>
      </c>
      <c r="J3" s="149">
        <v>3118</v>
      </c>
      <c r="K3" s="149">
        <v>2545</v>
      </c>
      <c r="L3" s="149">
        <v>13820</v>
      </c>
      <c r="M3" s="149">
        <v>4818</v>
      </c>
      <c r="N3" s="149">
        <v>3845</v>
      </c>
      <c r="O3" s="149">
        <v>11215</v>
      </c>
      <c r="P3" s="149">
        <v>3442</v>
      </c>
      <c r="Q3" s="149">
        <v>8404</v>
      </c>
      <c r="R3" s="149"/>
      <c r="S3" s="148">
        <v>2014</v>
      </c>
      <c r="T3" s="149">
        <v>3622</v>
      </c>
      <c r="U3" s="149">
        <v>28911</v>
      </c>
      <c r="V3" s="149">
        <v>543</v>
      </c>
      <c r="W3" s="149">
        <v>679</v>
      </c>
      <c r="X3" s="149">
        <v>1954</v>
      </c>
      <c r="Y3" s="149">
        <v>15582</v>
      </c>
      <c r="Z3" s="149">
        <v>13456</v>
      </c>
      <c r="AA3" s="149">
        <v>3047</v>
      </c>
      <c r="AB3" s="149">
        <v>3118</v>
      </c>
      <c r="AC3" s="149">
        <v>2545</v>
      </c>
      <c r="AD3" s="149">
        <v>13820</v>
      </c>
      <c r="AE3" s="149">
        <v>4818</v>
      </c>
      <c r="AF3" s="149">
        <v>3845</v>
      </c>
      <c r="AG3" s="149">
        <v>11215</v>
      </c>
      <c r="AH3" s="149">
        <v>3442</v>
      </c>
      <c r="AI3" s="149">
        <v>8404</v>
      </c>
    </row>
    <row r="4" spans="1:35">
      <c r="A4" s="148">
        <v>2015</v>
      </c>
      <c r="B4" s="149">
        <v>3450</v>
      </c>
      <c r="C4" s="149">
        <v>32133</v>
      </c>
      <c r="D4" s="149">
        <v>606</v>
      </c>
      <c r="E4" s="149">
        <v>677</v>
      </c>
      <c r="F4" s="149">
        <v>2370</v>
      </c>
      <c r="G4" s="149">
        <v>16432</v>
      </c>
      <c r="H4" s="149">
        <v>14094</v>
      </c>
      <c r="I4" s="149">
        <v>3630</v>
      </c>
      <c r="J4" s="149">
        <v>3473</v>
      </c>
      <c r="K4" s="149">
        <v>2593</v>
      </c>
      <c r="L4" s="149">
        <v>13661</v>
      </c>
      <c r="M4" s="149">
        <v>5119</v>
      </c>
      <c r="N4" s="149">
        <v>4247</v>
      </c>
      <c r="O4" s="149">
        <v>12037</v>
      </c>
      <c r="P4" s="149">
        <v>3442</v>
      </c>
      <c r="Q4" s="149">
        <v>9180</v>
      </c>
      <c r="R4" s="149"/>
      <c r="S4" s="148">
        <v>2015</v>
      </c>
      <c r="T4" s="149">
        <v>3450</v>
      </c>
      <c r="U4" s="149">
        <v>32133</v>
      </c>
      <c r="V4" s="149">
        <v>606</v>
      </c>
      <c r="W4" s="149">
        <v>677</v>
      </c>
      <c r="X4" s="149">
        <v>2370</v>
      </c>
      <c r="Y4" s="149">
        <v>16432</v>
      </c>
      <c r="Z4" s="149">
        <v>14094</v>
      </c>
      <c r="AA4" s="149">
        <v>3630</v>
      </c>
      <c r="AB4" s="149">
        <v>3473</v>
      </c>
      <c r="AC4" s="149">
        <v>2593</v>
      </c>
      <c r="AD4" s="149">
        <v>13661</v>
      </c>
      <c r="AE4" s="149">
        <v>5119</v>
      </c>
      <c r="AF4" s="149">
        <v>4247</v>
      </c>
      <c r="AG4" s="149">
        <v>12037</v>
      </c>
      <c r="AH4" s="149">
        <v>3442</v>
      </c>
      <c r="AI4" s="149">
        <v>9180</v>
      </c>
    </row>
    <row r="5" spans="1:35">
      <c r="A5" s="148">
        <v>2016</v>
      </c>
      <c r="B5" s="149">
        <v>3380</v>
      </c>
      <c r="C5" s="149">
        <v>36355</v>
      </c>
      <c r="D5" s="149">
        <v>751</v>
      </c>
      <c r="E5" s="149">
        <v>660</v>
      </c>
      <c r="F5" s="149">
        <v>2565</v>
      </c>
      <c r="G5" s="149">
        <v>15475</v>
      </c>
      <c r="H5" s="149">
        <v>14882</v>
      </c>
      <c r="I5" s="149">
        <v>3877</v>
      </c>
      <c r="J5" s="149">
        <v>3312</v>
      </c>
      <c r="K5" s="149">
        <v>2603</v>
      </c>
      <c r="L5" s="149">
        <v>13109</v>
      </c>
      <c r="M5" s="149">
        <v>5707</v>
      </c>
      <c r="N5" s="149">
        <v>4296</v>
      </c>
      <c r="O5" s="149">
        <v>12003</v>
      </c>
      <c r="P5" s="149">
        <v>3082</v>
      </c>
      <c r="Q5" s="149">
        <v>9067</v>
      </c>
      <c r="R5" s="149"/>
      <c r="S5" s="148">
        <v>2016</v>
      </c>
      <c r="T5" s="149">
        <v>3380</v>
      </c>
      <c r="U5" s="149">
        <v>36355</v>
      </c>
      <c r="V5" s="149">
        <v>751</v>
      </c>
      <c r="W5" s="149">
        <v>660</v>
      </c>
      <c r="X5" s="149">
        <v>2565</v>
      </c>
      <c r="Y5" s="149">
        <v>15475</v>
      </c>
      <c r="Z5" s="149">
        <v>14882</v>
      </c>
      <c r="AA5" s="149">
        <v>3877</v>
      </c>
      <c r="AB5" s="149">
        <v>3312</v>
      </c>
      <c r="AC5" s="149">
        <v>2603</v>
      </c>
      <c r="AD5" s="149">
        <v>13109</v>
      </c>
      <c r="AE5" s="149">
        <v>5707</v>
      </c>
      <c r="AF5" s="149">
        <v>4296</v>
      </c>
      <c r="AG5" s="149">
        <v>12003</v>
      </c>
      <c r="AH5" s="149">
        <v>3082</v>
      </c>
      <c r="AI5" s="149">
        <v>9067</v>
      </c>
    </row>
    <row r="6" spans="1:35">
      <c r="A6" s="148">
        <v>2017</v>
      </c>
      <c r="B6" s="149">
        <v>3400</v>
      </c>
      <c r="C6" s="149">
        <v>38008</v>
      </c>
      <c r="D6" s="149">
        <v>898</v>
      </c>
      <c r="E6" s="149">
        <v>670</v>
      </c>
      <c r="F6" s="149">
        <v>2680</v>
      </c>
      <c r="G6" s="149">
        <v>14995</v>
      </c>
      <c r="H6" s="149">
        <v>15031</v>
      </c>
      <c r="I6" s="149">
        <v>4990</v>
      </c>
      <c r="J6" s="149">
        <v>3604</v>
      </c>
      <c r="K6" s="149">
        <v>2747</v>
      </c>
      <c r="L6" s="149">
        <v>12937</v>
      </c>
      <c r="M6" s="149">
        <v>6020</v>
      </c>
      <c r="N6" s="149">
        <v>4254</v>
      </c>
      <c r="O6" s="149">
        <v>12265</v>
      </c>
      <c r="P6" s="149">
        <v>3353</v>
      </c>
      <c r="Q6" s="149">
        <v>8478</v>
      </c>
      <c r="R6" s="149"/>
      <c r="S6" s="148">
        <v>2017</v>
      </c>
      <c r="T6" s="149">
        <v>3400</v>
      </c>
      <c r="U6" s="149">
        <v>38008</v>
      </c>
      <c r="V6" s="149">
        <v>898</v>
      </c>
      <c r="W6" s="149">
        <v>670</v>
      </c>
      <c r="X6" s="149">
        <v>2680</v>
      </c>
      <c r="Y6" s="149">
        <v>14995</v>
      </c>
      <c r="Z6" s="149">
        <v>15031</v>
      </c>
      <c r="AA6" s="149">
        <v>4990</v>
      </c>
      <c r="AB6" s="149">
        <v>3604</v>
      </c>
      <c r="AC6" s="149">
        <v>2747</v>
      </c>
      <c r="AD6" s="149">
        <v>12937</v>
      </c>
      <c r="AE6" s="149">
        <v>6020</v>
      </c>
      <c r="AF6" s="149">
        <v>4254</v>
      </c>
      <c r="AG6" s="149">
        <v>12265</v>
      </c>
      <c r="AH6" s="149">
        <v>3353</v>
      </c>
      <c r="AI6" s="149">
        <v>8478</v>
      </c>
    </row>
    <row r="7" spans="1:35">
      <c r="A7" s="148">
        <v>2018</v>
      </c>
      <c r="B7" s="149">
        <v>3526</v>
      </c>
      <c r="C7" s="149">
        <v>39341</v>
      </c>
      <c r="D7" s="149">
        <v>891</v>
      </c>
      <c r="E7" s="149">
        <v>580</v>
      </c>
      <c r="F7" s="149">
        <v>2741</v>
      </c>
      <c r="G7" s="149">
        <v>15336</v>
      </c>
      <c r="H7" s="149">
        <v>15948</v>
      </c>
      <c r="I7" s="149">
        <v>6165</v>
      </c>
      <c r="J7" s="149">
        <v>3777</v>
      </c>
      <c r="K7" s="149">
        <v>3018</v>
      </c>
      <c r="L7" s="149">
        <v>13703</v>
      </c>
      <c r="M7" s="149">
        <v>5981</v>
      </c>
      <c r="N7" s="149">
        <v>3945</v>
      </c>
      <c r="O7" s="149">
        <v>13818</v>
      </c>
      <c r="P7" s="149">
        <v>3785</v>
      </c>
      <c r="Q7" s="149">
        <v>8146</v>
      </c>
      <c r="R7" s="149"/>
      <c r="S7" s="148">
        <v>2018</v>
      </c>
      <c r="T7" s="149">
        <v>3526</v>
      </c>
      <c r="U7" s="149">
        <v>39341</v>
      </c>
      <c r="V7" s="149">
        <v>891</v>
      </c>
      <c r="W7" s="149">
        <v>580</v>
      </c>
      <c r="X7" s="149">
        <v>2741</v>
      </c>
      <c r="Y7" s="149">
        <v>15336</v>
      </c>
      <c r="Z7" s="149">
        <v>15948</v>
      </c>
      <c r="AA7" s="149">
        <v>6165</v>
      </c>
      <c r="AB7" s="149">
        <v>3777</v>
      </c>
      <c r="AC7" s="149">
        <v>3018</v>
      </c>
      <c r="AD7" s="149">
        <v>13703</v>
      </c>
      <c r="AE7" s="149">
        <v>5981</v>
      </c>
      <c r="AF7" s="149">
        <v>3945</v>
      </c>
      <c r="AG7" s="149">
        <v>13818</v>
      </c>
      <c r="AH7" s="149">
        <v>3785</v>
      </c>
      <c r="AI7" s="149">
        <v>8146</v>
      </c>
    </row>
    <row r="8" spans="1:35">
      <c r="A8" s="148">
        <v>2019</v>
      </c>
      <c r="B8" s="149">
        <v>3614</v>
      </c>
      <c r="C8" s="149">
        <v>37115</v>
      </c>
      <c r="D8" s="149">
        <v>946</v>
      </c>
      <c r="E8" s="149">
        <v>513</v>
      </c>
      <c r="F8" s="149">
        <v>2903</v>
      </c>
      <c r="G8" s="149">
        <v>15203</v>
      </c>
      <c r="H8" s="149">
        <v>16167</v>
      </c>
      <c r="I8" s="149">
        <v>6477</v>
      </c>
      <c r="J8" s="149">
        <v>3708</v>
      </c>
      <c r="K8" s="149">
        <v>2937</v>
      </c>
      <c r="L8" s="149">
        <v>13466</v>
      </c>
      <c r="M8" s="149">
        <v>5345</v>
      </c>
      <c r="N8" s="149">
        <v>3741</v>
      </c>
      <c r="O8" s="149">
        <v>13982</v>
      </c>
      <c r="P8" s="149">
        <v>3500</v>
      </c>
      <c r="Q8" s="149">
        <v>7660</v>
      </c>
      <c r="R8" s="149"/>
      <c r="S8" s="148">
        <v>2019</v>
      </c>
      <c r="T8" s="149">
        <v>3614</v>
      </c>
      <c r="U8" s="149">
        <v>37115</v>
      </c>
      <c r="V8" s="149">
        <v>946</v>
      </c>
      <c r="W8" s="149">
        <v>513</v>
      </c>
      <c r="X8" s="149">
        <v>2903</v>
      </c>
      <c r="Y8" s="149">
        <v>15203</v>
      </c>
      <c r="Z8" s="149">
        <v>16167</v>
      </c>
      <c r="AA8" s="149">
        <v>6477</v>
      </c>
      <c r="AB8" s="149">
        <v>3708</v>
      </c>
      <c r="AC8" s="149">
        <v>2937</v>
      </c>
      <c r="AD8" s="149">
        <v>13466</v>
      </c>
      <c r="AE8" s="149">
        <v>5345</v>
      </c>
      <c r="AF8" s="149">
        <v>3741</v>
      </c>
      <c r="AG8" s="149">
        <v>13982</v>
      </c>
      <c r="AH8" s="149">
        <v>3500</v>
      </c>
      <c r="AI8" s="149">
        <v>7660</v>
      </c>
    </row>
    <row r="9" spans="1:35">
      <c r="A9" s="148">
        <v>2020</v>
      </c>
      <c r="B9" s="149">
        <v>4551</v>
      </c>
      <c r="C9" s="149">
        <v>38924</v>
      </c>
      <c r="D9" s="149">
        <v>1101</v>
      </c>
      <c r="E9" s="149">
        <v>451</v>
      </c>
      <c r="F9" s="149">
        <v>2888</v>
      </c>
      <c r="G9" s="149">
        <v>19079</v>
      </c>
      <c r="H9" s="149">
        <v>19344</v>
      </c>
      <c r="I9" s="149">
        <v>7249</v>
      </c>
      <c r="J9" s="149">
        <v>4558</v>
      </c>
      <c r="K9" s="149">
        <v>3348</v>
      </c>
      <c r="L9" s="149">
        <v>14202</v>
      </c>
      <c r="M9" s="149">
        <v>5590</v>
      </c>
      <c r="N9" s="149">
        <v>4121</v>
      </c>
      <c r="O9" s="149">
        <v>12950</v>
      </c>
      <c r="P9" s="149">
        <v>3543</v>
      </c>
      <c r="Q9" s="149">
        <v>7642</v>
      </c>
      <c r="R9" s="149"/>
      <c r="S9" s="148">
        <v>2020</v>
      </c>
      <c r="T9" s="149">
        <v>4551</v>
      </c>
      <c r="U9" s="149">
        <v>38924</v>
      </c>
      <c r="V9" s="149">
        <v>1101</v>
      </c>
      <c r="W9" s="149">
        <v>451</v>
      </c>
      <c r="X9" s="149">
        <v>2888</v>
      </c>
      <c r="Y9" s="149">
        <v>19079</v>
      </c>
      <c r="Z9" s="149">
        <v>19344</v>
      </c>
      <c r="AA9" s="149">
        <v>7249</v>
      </c>
      <c r="AB9" s="149">
        <v>4558</v>
      </c>
      <c r="AC9" s="149">
        <v>3348</v>
      </c>
      <c r="AD9" s="149">
        <v>14202</v>
      </c>
      <c r="AE9" s="149">
        <v>5590</v>
      </c>
      <c r="AF9" s="149">
        <v>4121</v>
      </c>
      <c r="AG9" s="149">
        <v>12950</v>
      </c>
      <c r="AH9" s="149">
        <v>3543</v>
      </c>
      <c r="AI9" s="149">
        <v>7642</v>
      </c>
    </row>
    <row r="10" spans="1:35">
      <c r="A10" s="148">
        <v>2021</v>
      </c>
      <c r="B10" s="149">
        <v>4866</v>
      </c>
      <c r="C10" s="149">
        <v>38998</v>
      </c>
      <c r="D10" s="149">
        <v>1225</v>
      </c>
      <c r="E10" s="149">
        <v>366</v>
      </c>
      <c r="F10" s="149">
        <v>2820</v>
      </c>
      <c r="G10" s="149">
        <v>20477</v>
      </c>
      <c r="H10" s="149">
        <v>17965</v>
      </c>
      <c r="I10" s="149">
        <v>7421</v>
      </c>
      <c r="J10" s="149">
        <v>4459</v>
      </c>
      <c r="K10" s="149">
        <v>3310</v>
      </c>
      <c r="L10" s="149">
        <v>14873</v>
      </c>
      <c r="M10" s="149">
        <v>5862</v>
      </c>
      <c r="N10" s="149">
        <v>4170</v>
      </c>
      <c r="O10" s="149">
        <v>12288</v>
      </c>
      <c r="P10" s="149">
        <v>3202</v>
      </c>
      <c r="Q10" s="149">
        <v>10428</v>
      </c>
      <c r="R10" s="149"/>
      <c r="S10" s="148">
        <v>2021</v>
      </c>
      <c r="T10" s="149">
        <v>4866</v>
      </c>
      <c r="U10" s="149">
        <v>38998</v>
      </c>
      <c r="V10" s="149">
        <v>1225</v>
      </c>
      <c r="W10" s="149">
        <v>366</v>
      </c>
      <c r="X10" s="149">
        <v>2820</v>
      </c>
      <c r="Y10" s="149">
        <v>20477</v>
      </c>
      <c r="Z10" s="149">
        <v>17965</v>
      </c>
      <c r="AA10" s="149">
        <v>7421</v>
      </c>
      <c r="AB10" s="149">
        <v>4459</v>
      </c>
      <c r="AC10" s="149">
        <v>3310</v>
      </c>
      <c r="AD10" s="149">
        <v>14873</v>
      </c>
      <c r="AE10" s="149">
        <v>5862</v>
      </c>
      <c r="AF10" s="149">
        <v>4170</v>
      </c>
      <c r="AG10" s="149">
        <v>12288</v>
      </c>
      <c r="AH10" s="149">
        <v>3202</v>
      </c>
      <c r="AI10" s="149">
        <v>10428</v>
      </c>
    </row>
    <row r="11" spans="1:35">
      <c r="A11" s="148">
        <v>2022</v>
      </c>
      <c r="B11" s="149">
        <v>4095</v>
      </c>
      <c r="C11" s="149">
        <v>32329</v>
      </c>
      <c r="D11" s="149">
        <v>1103</v>
      </c>
      <c r="E11" s="149">
        <v>350</v>
      </c>
      <c r="F11" s="149">
        <v>2128</v>
      </c>
      <c r="G11" s="149">
        <v>19783</v>
      </c>
      <c r="H11" s="149">
        <v>15112</v>
      </c>
      <c r="I11" s="149">
        <v>7021</v>
      </c>
      <c r="J11" s="149">
        <v>3807</v>
      </c>
      <c r="K11" s="149">
        <v>2907</v>
      </c>
      <c r="L11" s="149">
        <v>14152</v>
      </c>
      <c r="M11" s="149">
        <v>4527</v>
      </c>
      <c r="N11" s="149">
        <v>3709</v>
      </c>
      <c r="O11" s="149">
        <v>10920</v>
      </c>
      <c r="P11" s="149">
        <v>2818</v>
      </c>
      <c r="Q11" s="149">
        <v>8831</v>
      </c>
      <c r="R11" s="149"/>
      <c r="S11" s="148">
        <v>2022</v>
      </c>
      <c r="T11" s="149">
        <v>4095</v>
      </c>
      <c r="U11" s="149">
        <v>32329</v>
      </c>
      <c r="V11" s="149">
        <v>1103</v>
      </c>
      <c r="W11" s="149">
        <v>350</v>
      </c>
      <c r="X11" s="149">
        <v>2128</v>
      </c>
      <c r="Y11" s="149">
        <v>19783</v>
      </c>
      <c r="Z11" s="149">
        <v>15112</v>
      </c>
      <c r="AA11" s="149">
        <v>7021</v>
      </c>
      <c r="AB11" s="149">
        <v>3807</v>
      </c>
      <c r="AC11" s="149">
        <v>2907</v>
      </c>
      <c r="AD11" s="149">
        <v>14152</v>
      </c>
      <c r="AE11" s="149">
        <v>4527</v>
      </c>
      <c r="AF11" s="149">
        <v>3709</v>
      </c>
      <c r="AG11" s="149">
        <v>10920</v>
      </c>
      <c r="AH11" s="149">
        <v>2818</v>
      </c>
      <c r="AI11" s="149">
        <v>8831</v>
      </c>
    </row>
    <row r="12" spans="1:35">
      <c r="A12" s="148">
        <v>2023</v>
      </c>
      <c r="B12" s="149">
        <v>4211</v>
      </c>
      <c r="C12" s="149">
        <v>29956</v>
      </c>
      <c r="D12" s="149">
        <v>1101</v>
      </c>
      <c r="E12" s="149">
        <v>418</v>
      </c>
      <c r="F12" s="149">
        <v>2268</v>
      </c>
      <c r="G12" s="149">
        <v>23469</v>
      </c>
      <c r="H12" s="149">
        <v>15672</v>
      </c>
      <c r="I12" s="149">
        <v>7380</v>
      </c>
      <c r="J12" s="149">
        <v>3585</v>
      </c>
      <c r="K12" s="149">
        <v>2887</v>
      </c>
      <c r="L12" s="149">
        <v>14672</v>
      </c>
      <c r="M12" s="149">
        <v>4406</v>
      </c>
      <c r="N12" s="149">
        <v>3504</v>
      </c>
      <c r="O12" s="149">
        <v>8613</v>
      </c>
      <c r="P12" s="149">
        <v>2832</v>
      </c>
      <c r="Q12" s="149">
        <v>9808</v>
      </c>
      <c r="R12" s="149"/>
      <c r="S12" s="148">
        <v>2023</v>
      </c>
      <c r="T12" s="149">
        <v>4211</v>
      </c>
      <c r="U12" s="149">
        <v>29956</v>
      </c>
      <c r="V12" s="149">
        <v>1101</v>
      </c>
      <c r="W12" s="149">
        <v>418</v>
      </c>
      <c r="X12" s="149">
        <v>2268</v>
      </c>
      <c r="Y12" s="149">
        <v>23469</v>
      </c>
      <c r="Z12" s="149">
        <v>15672</v>
      </c>
      <c r="AA12" s="149">
        <v>7380</v>
      </c>
      <c r="AB12" s="149">
        <v>3585</v>
      </c>
      <c r="AC12" s="149">
        <v>2887</v>
      </c>
      <c r="AD12" s="149">
        <v>14672</v>
      </c>
      <c r="AE12" s="149">
        <v>4406</v>
      </c>
      <c r="AF12" s="149">
        <v>3504</v>
      </c>
      <c r="AG12" s="149">
        <v>8613</v>
      </c>
      <c r="AH12" s="149">
        <v>2832</v>
      </c>
      <c r="AI12" s="149">
        <v>9808</v>
      </c>
    </row>
    <row r="13" spans="1:35">
      <c r="A13" s="148">
        <v>2024</v>
      </c>
      <c r="B13" s="149">
        <v>4240</v>
      </c>
      <c r="C13" s="149">
        <v>31855</v>
      </c>
      <c r="D13" s="149">
        <v>1090</v>
      </c>
      <c r="E13" s="149">
        <v>311</v>
      </c>
      <c r="F13" s="149">
        <v>2286</v>
      </c>
      <c r="G13" s="149">
        <v>25804</v>
      </c>
      <c r="H13" s="149">
        <v>17179</v>
      </c>
      <c r="I13" s="149">
        <v>7332</v>
      </c>
      <c r="J13" s="149">
        <v>4039</v>
      </c>
      <c r="K13" s="149">
        <v>2871</v>
      </c>
      <c r="L13" s="149">
        <v>14996</v>
      </c>
      <c r="M13" s="149">
        <v>4537</v>
      </c>
      <c r="N13" s="149">
        <v>3730</v>
      </c>
      <c r="O13" s="149">
        <v>8124</v>
      </c>
      <c r="P13" s="149">
        <v>2883</v>
      </c>
      <c r="Q13" s="149">
        <v>9680</v>
      </c>
      <c r="R13" s="149"/>
      <c r="S13" s="148">
        <v>2024</v>
      </c>
      <c r="T13" s="149">
        <v>4240</v>
      </c>
      <c r="U13" s="149">
        <v>31855</v>
      </c>
      <c r="V13" s="149">
        <v>1090</v>
      </c>
      <c r="W13" s="149">
        <v>311</v>
      </c>
      <c r="X13" s="149">
        <v>2286</v>
      </c>
      <c r="Y13" s="149">
        <v>25804</v>
      </c>
      <c r="Z13" s="149">
        <v>17179</v>
      </c>
      <c r="AA13" s="149">
        <v>7332</v>
      </c>
      <c r="AB13" s="149">
        <v>4039</v>
      </c>
      <c r="AC13" s="149">
        <v>2871</v>
      </c>
      <c r="AD13" s="149">
        <v>14996</v>
      </c>
      <c r="AE13" s="149">
        <v>4537</v>
      </c>
      <c r="AF13" s="149">
        <v>3730</v>
      </c>
      <c r="AG13" s="149">
        <v>8124</v>
      </c>
      <c r="AH13" s="149">
        <v>2883</v>
      </c>
      <c r="AI13" s="149">
        <v>9680</v>
      </c>
    </row>
    <row r="14" spans="1:35">
      <c r="A14" s="150" t="s">
        <v>355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1032-0481-417A-B07A-F9BE668649C8}">
  <dimension ref="A1:AO47"/>
  <sheetViews>
    <sheetView workbookViewId="0">
      <pane xSplit="1" ySplit="6" topLeftCell="B7" activePane="bottomRight" state="frozen"/>
      <selection pane="topRight" activeCell="C3" sqref="C3"/>
      <selection pane="bottomLeft" activeCell="C3" sqref="C3"/>
      <selection pane="bottomRight" activeCell="B7" sqref="B7"/>
    </sheetView>
  </sheetViews>
  <sheetFormatPr baseColWidth="10" defaultColWidth="11.453125" defaultRowHeight="14.5"/>
  <sheetData>
    <row r="1" spans="1:41">
      <c r="A1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t="s">
        <v>199</v>
      </c>
    </row>
    <row r="3" spans="1:41">
      <c r="A3" s="27" t="s">
        <v>200</v>
      </c>
      <c r="M3" t="s">
        <v>201</v>
      </c>
      <c r="N3" t="s">
        <v>202</v>
      </c>
    </row>
    <row r="5" spans="1:41">
      <c r="A5" t="s">
        <v>203</v>
      </c>
      <c r="G5" s="3" t="s">
        <v>204</v>
      </c>
      <c r="H5" s="4"/>
      <c r="I5" s="4"/>
      <c r="J5" s="4"/>
      <c r="M5" t="s">
        <v>205</v>
      </c>
    </row>
    <row r="6" spans="1:41">
      <c r="B6" t="s">
        <v>206</v>
      </c>
      <c r="C6" t="s">
        <v>207</v>
      </c>
      <c r="D6" t="s">
        <v>208</v>
      </c>
      <c r="E6" t="s">
        <v>209</v>
      </c>
      <c r="F6" t="s">
        <v>210</v>
      </c>
      <c r="G6" s="5"/>
      <c r="H6" t="s">
        <v>206</v>
      </c>
      <c r="I6" t="s">
        <v>207</v>
      </c>
      <c r="J6" t="s">
        <v>208</v>
      </c>
      <c r="K6" t="s">
        <v>209</v>
      </c>
      <c r="L6" t="s">
        <v>210</v>
      </c>
      <c r="N6" t="s">
        <v>210</v>
      </c>
    </row>
    <row r="7" spans="1:41">
      <c r="A7">
        <v>1970</v>
      </c>
      <c r="B7" s="6">
        <v>3067</v>
      </c>
      <c r="C7" s="6">
        <v>3820</v>
      </c>
      <c r="D7" s="7">
        <v>2970</v>
      </c>
      <c r="E7" s="8">
        <f>B7+C7+D7</f>
        <v>9857</v>
      </c>
      <c r="F7" s="8"/>
      <c r="G7" s="3">
        <v>1970</v>
      </c>
      <c r="H7" s="9">
        <v>4510</v>
      </c>
      <c r="I7" s="9">
        <v>5648</v>
      </c>
      <c r="J7" s="9">
        <v>6819</v>
      </c>
      <c r="K7" s="9">
        <v>16977</v>
      </c>
      <c r="L7" s="10"/>
    </row>
    <row r="8" spans="1:41">
      <c r="A8">
        <v>1972</v>
      </c>
      <c r="B8" s="6">
        <v>3395</v>
      </c>
      <c r="C8" s="6">
        <v>4400</v>
      </c>
      <c r="D8" s="7">
        <v>3600</v>
      </c>
      <c r="E8" s="8">
        <f t="shared" ref="E8:E40" si="0">B8+C8+D8</f>
        <v>11395</v>
      </c>
      <c r="F8" s="8">
        <f>(E8-E7)/E7*100</f>
        <v>15.603124682966421</v>
      </c>
      <c r="G8" s="3">
        <v>1972</v>
      </c>
      <c r="H8" s="9">
        <v>4753</v>
      </c>
      <c r="I8" s="9">
        <v>6865</v>
      </c>
      <c r="J8" s="9">
        <v>8058</v>
      </c>
      <c r="K8" s="9">
        <v>19676</v>
      </c>
      <c r="L8" s="8">
        <f>(K8-K7)/K7*100</f>
        <v>15.897979619485186</v>
      </c>
      <c r="M8" s="6">
        <v>1676</v>
      </c>
      <c r="N8" s="8"/>
    </row>
    <row r="9" spans="1:41">
      <c r="A9">
        <v>1974</v>
      </c>
      <c r="B9" s="6">
        <v>3460</v>
      </c>
      <c r="C9" s="6">
        <v>5007</v>
      </c>
      <c r="D9" s="7">
        <v>3992</v>
      </c>
      <c r="E9" s="8">
        <f t="shared" si="0"/>
        <v>12459</v>
      </c>
      <c r="F9" s="8">
        <f t="shared" ref="F9:F38" si="1">(E9-E8)/E8*100</f>
        <v>9.3374286967968398</v>
      </c>
      <c r="G9" s="3">
        <v>1974</v>
      </c>
      <c r="H9" s="9">
        <v>5152</v>
      </c>
      <c r="I9" s="9">
        <v>7599</v>
      </c>
      <c r="J9" s="9">
        <v>9069</v>
      </c>
      <c r="K9" s="9">
        <v>21820</v>
      </c>
      <c r="L9" s="8">
        <f t="shared" ref="L9:L40" si="2">(K9-K8)/K8*100</f>
        <v>10.896523683675543</v>
      </c>
      <c r="M9" s="6">
        <v>1683</v>
      </c>
      <c r="N9" s="11">
        <f t="shared" ref="N9:N40" si="3">(M9-M8)/M8*100</f>
        <v>0.41766109785202865</v>
      </c>
    </row>
    <row r="10" spans="1:41">
      <c r="A10">
        <v>1977</v>
      </c>
      <c r="B10" s="6">
        <v>4003</v>
      </c>
      <c r="C10" s="6">
        <v>5333</v>
      </c>
      <c r="D10" s="7">
        <v>4524</v>
      </c>
      <c r="E10" s="8">
        <f t="shared" si="0"/>
        <v>13860</v>
      </c>
      <c r="F10" s="8">
        <f t="shared" si="1"/>
        <v>11.244883216951601</v>
      </c>
      <c r="G10" s="3">
        <v>1977</v>
      </c>
      <c r="H10" s="9">
        <v>5851</v>
      </c>
      <c r="I10" s="9">
        <v>8108</v>
      </c>
      <c r="J10" s="9">
        <v>9993</v>
      </c>
      <c r="K10" s="9">
        <v>23952</v>
      </c>
      <c r="L10" s="8">
        <f t="shared" si="2"/>
        <v>9.7708524289642522</v>
      </c>
      <c r="M10" s="6">
        <v>1851</v>
      </c>
      <c r="N10" s="11">
        <f t="shared" si="3"/>
        <v>9.9821746880570412</v>
      </c>
    </row>
    <row r="11" spans="1:41">
      <c r="A11">
        <v>1979</v>
      </c>
      <c r="B11" s="6">
        <v>4390</v>
      </c>
      <c r="C11" s="6">
        <v>5638</v>
      </c>
      <c r="D11" s="7">
        <v>4782</v>
      </c>
      <c r="E11" s="8">
        <f t="shared" si="0"/>
        <v>14810</v>
      </c>
      <c r="F11" s="8">
        <f t="shared" si="1"/>
        <v>6.854256854256854</v>
      </c>
      <c r="G11" s="3">
        <v>1979</v>
      </c>
      <c r="H11" s="9">
        <v>6402</v>
      </c>
      <c r="I11" s="9">
        <v>8605</v>
      </c>
      <c r="J11" s="9">
        <v>10147</v>
      </c>
      <c r="K11" s="9">
        <v>25154</v>
      </c>
      <c r="L11" s="8">
        <f t="shared" si="2"/>
        <v>5.0183700734802938</v>
      </c>
      <c r="M11" s="6">
        <v>1909</v>
      </c>
      <c r="N11" s="11">
        <f t="shared" si="3"/>
        <v>3.1334413830361965</v>
      </c>
    </row>
    <row r="12" spans="1:41">
      <c r="A12">
        <v>1981</v>
      </c>
      <c r="B12" s="6">
        <v>4201</v>
      </c>
      <c r="C12" s="6">
        <v>5885</v>
      </c>
      <c r="D12" s="7">
        <v>4939</v>
      </c>
      <c r="E12" s="8">
        <f t="shared" si="0"/>
        <v>15025</v>
      </c>
      <c r="F12" s="8">
        <f t="shared" si="1"/>
        <v>1.4517218095881161</v>
      </c>
      <c r="G12" s="3">
        <v>1981</v>
      </c>
      <c r="H12" s="9">
        <v>6473</v>
      </c>
      <c r="I12" s="9">
        <v>9138</v>
      </c>
      <c r="J12" s="9">
        <v>10686</v>
      </c>
      <c r="K12" s="9">
        <v>26297</v>
      </c>
      <c r="L12" s="8">
        <f t="shared" si="2"/>
        <v>4.5440089051443113</v>
      </c>
      <c r="M12" s="6">
        <v>1975</v>
      </c>
      <c r="N12" s="11">
        <f t="shared" si="3"/>
        <v>3.4573074908328971</v>
      </c>
    </row>
    <row r="13" spans="1:41">
      <c r="A13">
        <v>1983</v>
      </c>
      <c r="B13" s="6">
        <v>4409</v>
      </c>
      <c r="C13" s="6">
        <v>6801</v>
      </c>
      <c r="D13" s="7">
        <v>4978</v>
      </c>
      <c r="E13" s="8">
        <f t="shared" si="0"/>
        <v>16188</v>
      </c>
      <c r="F13" s="8">
        <f t="shared" si="1"/>
        <v>7.7404326123128113</v>
      </c>
      <c r="G13" s="3">
        <v>1983</v>
      </c>
      <c r="H13" s="9">
        <v>7254</v>
      </c>
      <c r="I13" s="9">
        <v>9793</v>
      </c>
      <c r="J13" s="9">
        <v>10883</v>
      </c>
      <c r="K13" s="9">
        <v>27930</v>
      </c>
      <c r="L13" s="8">
        <f t="shared" si="2"/>
        <v>6.2098338213484432</v>
      </c>
      <c r="M13" s="7">
        <v>2014</v>
      </c>
      <c r="N13" s="11">
        <f t="shared" si="3"/>
        <v>1.9746835443037976</v>
      </c>
    </row>
    <row r="14" spans="1:41">
      <c r="A14">
        <v>1985</v>
      </c>
      <c r="B14" s="6">
        <v>6687</v>
      </c>
      <c r="C14" s="6">
        <v>7095</v>
      </c>
      <c r="D14" s="7">
        <v>5254</v>
      </c>
      <c r="E14" s="8">
        <f t="shared" si="0"/>
        <v>19036</v>
      </c>
      <c r="F14" s="8">
        <f t="shared" si="1"/>
        <v>17.593278972078082</v>
      </c>
      <c r="G14" s="3">
        <v>1985</v>
      </c>
      <c r="H14" s="9">
        <v>10041</v>
      </c>
      <c r="I14" s="9">
        <v>9818</v>
      </c>
      <c r="J14" s="9">
        <v>11120</v>
      </c>
      <c r="K14" s="9">
        <v>30979</v>
      </c>
      <c r="L14" s="8">
        <f t="shared" si="2"/>
        <v>10.916577157178661</v>
      </c>
      <c r="M14" s="7">
        <v>2067</v>
      </c>
      <c r="N14" s="11">
        <f t="shared" si="3"/>
        <v>2.6315789473684208</v>
      </c>
    </row>
    <row r="15" spans="1:41">
      <c r="A15">
        <v>1987</v>
      </c>
      <c r="B15" s="6">
        <v>7187</v>
      </c>
      <c r="C15" s="6">
        <v>7619</v>
      </c>
      <c r="D15" s="7">
        <v>5334</v>
      </c>
      <c r="E15" s="8">
        <f t="shared" si="0"/>
        <v>20140</v>
      </c>
      <c r="F15" s="8">
        <f t="shared" si="1"/>
        <v>5.7995377180079846</v>
      </c>
      <c r="G15" s="3">
        <v>1987</v>
      </c>
      <c r="H15" s="9">
        <v>10332</v>
      </c>
      <c r="I15" s="9">
        <v>10077</v>
      </c>
      <c r="J15" s="9">
        <v>11489</v>
      </c>
      <c r="K15" s="9">
        <v>31898</v>
      </c>
      <c r="L15" s="8">
        <f t="shared" si="2"/>
        <v>2.966525710965493</v>
      </c>
      <c r="M15" s="7">
        <v>2171</v>
      </c>
      <c r="N15" s="11">
        <f t="shared" si="3"/>
        <v>5.0314465408805038</v>
      </c>
    </row>
    <row r="16" spans="1:41">
      <c r="A16">
        <v>1989</v>
      </c>
      <c r="B16" s="6">
        <v>6579</v>
      </c>
      <c r="C16" s="6">
        <v>8108</v>
      </c>
      <c r="D16" s="7">
        <v>5784</v>
      </c>
      <c r="E16" s="8">
        <f t="shared" si="0"/>
        <v>20471</v>
      </c>
      <c r="F16" s="8">
        <f t="shared" si="1"/>
        <v>1.6434955312810327</v>
      </c>
      <c r="G16" s="3">
        <v>1989</v>
      </c>
      <c r="H16" s="9">
        <v>9734</v>
      </c>
      <c r="I16" s="9">
        <v>10639</v>
      </c>
      <c r="J16" s="9">
        <v>12498</v>
      </c>
      <c r="K16" s="9">
        <v>32871</v>
      </c>
      <c r="L16" s="8">
        <f t="shared" si="2"/>
        <v>3.0503479841996364</v>
      </c>
      <c r="M16" s="7">
        <v>2155</v>
      </c>
      <c r="N16" s="11">
        <f t="shared" si="3"/>
        <v>-0.7369875633348687</v>
      </c>
    </row>
    <row r="17" spans="1:14">
      <c r="A17">
        <v>1991</v>
      </c>
      <c r="B17" s="6">
        <v>6747</v>
      </c>
      <c r="C17" s="6">
        <v>7810</v>
      </c>
      <c r="D17" s="7">
        <v>5973</v>
      </c>
      <c r="E17" s="8">
        <f t="shared" si="0"/>
        <v>20530</v>
      </c>
      <c r="F17" s="8">
        <f t="shared" si="1"/>
        <v>0.2882125934248449</v>
      </c>
      <c r="G17" s="3">
        <v>1991</v>
      </c>
      <c r="H17" s="9">
        <v>8634</v>
      </c>
      <c r="I17" s="9">
        <v>10094</v>
      </c>
      <c r="J17" s="9">
        <v>12745</v>
      </c>
      <c r="K17" s="9">
        <v>31473</v>
      </c>
      <c r="L17" s="8">
        <f t="shared" si="2"/>
        <v>-4.2529889568312491</v>
      </c>
      <c r="M17" s="7">
        <v>2126</v>
      </c>
      <c r="N17" s="11">
        <f t="shared" si="3"/>
        <v>-1.345707656612529</v>
      </c>
    </row>
    <row r="18" spans="1:14">
      <c r="A18">
        <v>1993</v>
      </c>
      <c r="B18" s="6">
        <v>7482</v>
      </c>
      <c r="C18" s="6">
        <v>8026</v>
      </c>
      <c r="D18" s="6">
        <v>6658</v>
      </c>
      <c r="E18" s="8">
        <f t="shared" si="0"/>
        <v>22166</v>
      </c>
      <c r="F18" s="8">
        <f t="shared" si="1"/>
        <v>7.9688261081344374</v>
      </c>
      <c r="G18" s="3">
        <v>1993</v>
      </c>
      <c r="H18" s="9">
        <v>9402</v>
      </c>
      <c r="I18" s="9">
        <v>10514</v>
      </c>
      <c r="J18" s="9">
        <v>14063</v>
      </c>
      <c r="K18" s="9">
        <v>33979</v>
      </c>
      <c r="L18" s="8">
        <f t="shared" si="2"/>
        <v>7.962380453086773</v>
      </c>
      <c r="M18" s="6">
        <v>2131</v>
      </c>
      <c r="N18" s="11">
        <f t="shared" si="3"/>
        <v>0.23518344308560676</v>
      </c>
    </row>
    <row r="19" spans="1:14">
      <c r="A19">
        <v>1995</v>
      </c>
      <c r="B19" s="6">
        <v>9437</v>
      </c>
      <c r="C19" s="6">
        <v>7611</v>
      </c>
      <c r="D19" s="6">
        <v>6955</v>
      </c>
      <c r="E19" s="8">
        <f t="shared" si="0"/>
        <v>24003</v>
      </c>
      <c r="F19" s="8">
        <f t="shared" si="1"/>
        <v>8.2874672922493904</v>
      </c>
      <c r="G19" s="3">
        <v>1995</v>
      </c>
      <c r="H19" s="9">
        <v>12631</v>
      </c>
      <c r="I19" s="9">
        <v>10092</v>
      </c>
      <c r="J19" s="9">
        <v>18192</v>
      </c>
      <c r="K19" s="9">
        <v>40915</v>
      </c>
      <c r="L19" s="8">
        <f t="shared" si="2"/>
        <v>20.41260778716266</v>
      </c>
      <c r="M19" s="6">
        <v>2186</v>
      </c>
      <c r="N19" s="11">
        <f t="shared" si="3"/>
        <v>2.5809479117785075</v>
      </c>
    </row>
    <row r="20" spans="1:14">
      <c r="A20">
        <v>1997</v>
      </c>
      <c r="B20" s="6">
        <v>10410</v>
      </c>
      <c r="C20" s="6">
        <v>7463</v>
      </c>
      <c r="D20" s="6">
        <v>7062</v>
      </c>
      <c r="E20" s="8">
        <f t="shared" si="0"/>
        <v>24935</v>
      </c>
      <c r="F20" s="8">
        <f t="shared" si="1"/>
        <v>3.8828479773361666</v>
      </c>
      <c r="G20" s="3">
        <v>1997</v>
      </c>
      <c r="H20" s="9">
        <v>14326</v>
      </c>
      <c r="I20" s="9">
        <v>9998</v>
      </c>
      <c r="J20" s="9">
        <v>19648</v>
      </c>
      <c r="K20" s="9">
        <v>43972</v>
      </c>
      <c r="L20" s="8">
        <f t="shared" si="2"/>
        <v>7.4715874373701574</v>
      </c>
      <c r="M20" s="6">
        <v>2287</v>
      </c>
      <c r="N20" s="11">
        <f t="shared" si="3"/>
        <v>4.6203110704483077</v>
      </c>
    </row>
    <row r="21" spans="1:14">
      <c r="A21">
        <v>1999</v>
      </c>
      <c r="B21" s="6">
        <v>10995</v>
      </c>
      <c r="C21" s="6">
        <v>7136</v>
      </c>
      <c r="D21" s="6">
        <v>7313</v>
      </c>
      <c r="E21" s="8">
        <f t="shared" si="0"/>
        <v>25444</v>
      </c>
      <c r="F21" s="8">
        <f t="shared" si="1"/>
        <v>2.0413073992380188</v>
      </c>
      <c r="G21" s="3">
        <v>1999</v>
      </c>
      <c r="H21" s="9">
        <v>14545</v>
      </c>
      <c r="I21" s="9">
        <v>9279</v>
      </c>
      <c r="J21" s="9">
        <v>20069</v>
      </c>
      <c r="K21" s="9">
        <v>43893</v>
      </c>
      <c r="L21" s="8">
        <f t="shared" si="2"/>
        <v>-0.17965978349859002</v>
      </c>
      <c r="M21" s="6">
        <v>2333</v>
      </c>
      <c r="N21" s="11">
        <f t="shared" si="3"/>
        <v>2.0113686051595976</v>
      </c>
    </row>
    <row r="22" spans="1:14">
      <c r="A22">
        <v>2001</v>
      </c>
      <c r="B22" s="6">
        <v>12273</v>
      </c>
      <c r="C22" s="6">
        <v>6988</v>
      </c>
      <c r="D22" s="6">
        <v>7484</v>
      </c>
      <c r="E22" s="8">
        <f t="shared" si="0"/>
        <v>26745</v>
      </c>
      <c r="F22" s="8">
        <f t="shared" si="1"/>
        <v>5.113189750039302</v>
      </c>
      <c r="G22" s="3">
        <v>2001</v>
      </c>
      <c r="H22" s="9">
        <v>17995</v>
      </c>
      <c r="I22" s="9">
        <v>9285</v>
      </c>
      <c r="J22" s="9">
        <v>21114</v>
      </c>
      <c r="K22" s="9">
        <v>48394</v>
      </c>
      <c r="L22" s="8">
        <f t="shared" si="2"/>
        <v>10.254482491513453</v>
      </c>
      <c r="M22" s="6">
        <v>2361</v>
      </c>
      <c r="N22" s="11">
        <f t="shared" si="3"/>
        <v>1.2001714530647234</v>
      </c>
    </row>
    <row r="23" spans="1:14">
      <c r="A23">
        <v>2003</v>
      </c>
      <c r="B23" s="6">
        <v>13390</v>
      </c>
      <c r="C23" s="6">
        <v>7238</v>
      </c>
      <c r="D23" s="6">
        <v>7918</v>
      </c>
      <c r="E23" s="8">
        <f t="shared" si="0"/>
        <v>28546</v>
      </c>
      <c r="F23" s="8">
        <f t="shared" si="1"/>
        <v>6.7339689661618989</v>
      </c>
      <c r="G23" s="3">
        <v>2003</v>
      </c>
      <c r="H23" s="9">
        <v>19356</v>
      </c>
      <c r="I23" s="9">
        <v>9411</v>
      </c>
      <c r="J23" s="9">
        <v>21961</v>
      </c>
      <c r="K23" s="9">
        <v>50728</v>
      </c>
      <c r="L23" s="8">
        <f t="shared" si="2"/>
        <v>4.8229119312311441</v>
      </c>
      <c r="M23" s="6">
        <v>2375</v>
      </c>
      <c r="N23" s="11">
        <f t="shared" si="3"/>
        <v>0.59296908089792466</v>
      </c>
    </row>
    <row r="24" spans="1:14">
      <c r="A24">
        <v>2005</v>
      </c>
      <c r="B24" s="6">
        <v>13288</v>
      </c>
      <c r="C24" s="6">
        <v>7276</v>
      </c>
      <c r="D24" s="6">
        <v>9420</v>
      </c>
      <c r="E24" s="8">
        <f t="shared" si="0"/>
        <v>29984</v>
      </c>
      <c r="F24" s="8">
        <f t="shared" si="1"/>
        <v>5.0374833601905689</v>
      </c>
      <c r="G24" s="3">
        <v>2005</v>
      </c>
      <c r="H24" s="9">
        <v>20215</v>
      </c>
      <c r="I24" s="9">
        <v>9425</v>
      </c>
      <c r="J24" s="9">
        <v>24205</v>
      </c>
      <c r="K24" s="9">
        <v>53845</v>
      </c>
      <c r="L24" s="8">
        <f t="shared" si="2"/>
        <v>6.1445355622141618</v>
      </c>
      <c r="M24" s="6">
        <v>2400</v>
      </c>
      <c r="N24" s="11">
        <f t="shared" si="3"/>
        <v>1.0526315789473684</v>
      </c>
    </row>
    <row r="25" spans="1:14">
      <c r="A25">
        <v>2007</v>
      </c>
      <c r="B25" s="6">
        <v>14848</v>
      </c>
      <c r="C25" s="6">
        <v>7796</v>
      </c>
      <c r="D25" s="6">
        <v>11011</v>
      </c>
      <c r="E25" s="8">
        <f t="shared" si="0"/>
        <v>33655</v>
      </c>
      <c r="F25" s="8">
        <f t="shared" si="1"/>
        <v>12.24319637139808</v>
      </c>
      <c r="G25" s="3">
        <v>2007</v>
      </c>
      <c r="H25" s="9">
        <v>21464</v>
      </c>
      <c r="I25" s="9">
        <v>10618</v>
      </c>
      <c r="J25" s="9">
        <v>27074</v>
      </c>
      <c r="K25" s="9">
        <v>59156</v>
      </c>
      <c r="L25" s="8">
        <f t="shared" si="2"/>
        <v>9.863497074937321</v>
      </c>
      <c r="M25" s="6">
        <v>2501</v>
      </c>
      <c r="N25" s="11">
        <f t="shared" si="3"/>
        <v>4.208333333333333</v>
      </c>
    </row>
    <row r="26" spans="1:14">
      <c r="A26">
        <v>2008</v>
      </c>
      <c r="B26" s="6">
        <v>15996</v>
      </c>
      <c r="C26" s="6">
        <v>8165</v>
      </c>
      <c r="D26" s="6">
        <v>11341</v>
      </c>
      <c r="E26" s="8">
        <f t="shared" si="0"/>
        <v>35502</v>
      </c>
      <c r="F26" s="8">
        <f t="shared" si="1"/>
        <v>5.4880404100430846</v>
      </c>
      <c r="G26" s="3">
        <v>2008</v>
      </c>
      <c r="H26" s="9">
        <v>23472</v>
      </c>
      <c r="I26" s="9">
        <v>11111</v>
      </c>
      <c r="J26" s="9">
        <v>28092</v>
      </c>
      <c r="K26" s="9">
        <v>62675</v>
      </c>
      <c r="L26" s="8">
        <f t="shared" si="2"/>
        <v>5.9486780715396579</v>
      </c>
      <c r="M26" s="6">
        <v>2575</v>
      </c>
      <c r="N26" s="11">
        <f t="shared" si="3"/>
        <v>2.9588164734106357</v>
      </c>
    </row>
    <row r="27" spans="1:14">
      <c r="A27">
        <v>2009</v>
      </c>
      <c r="B27" s="6">
        <v>15673</v>
      </c>
      <c r="C27" s="6">
        <v>8763</v>
      </c>
      <c r="D27" s="6">
        <v>11655</v>
      </c>
      <c r="E27" s="8">
        <f t="shared" si="0"/>
        <v>36091</v>
      </c>
      <c r="F27" s="8">
        <f t="shared" si="1"/>
        <v>1.6590614613261223</v>
      </c>
      <c r="G27" s="3">
        <v>2009</v>
      </c>
      <c r="H27" s="9">
        <v>23468</v>
      </c>
      <c r="I27" s="9">
        <v>11716</v>
      </c>
      <c r="J27" s="9">
        <v>28942</v>
      </c>
      <c r="K27" s="9">
        <v>64126</v>
      </c>
      <c r="L27" s="8">
        <f t="shared" si="2"/>
        <v>2.3151176705225369</v>
      </c>
      <c r="M27" s="6">
        <v>2580</v>
      </c>
      <c r="N27" s="11">
        <f t="shared" si="3"/>
        <v>0.1941747572815534</v>
      </c>
    </row>
    <row r="28" spans="1:14">
      <c r="A28">
        <v>2010</v>
      </c>
      <c r="B28" s="6">
        <v>15321</v>
      </c>
      <c r="C28" s="6">
        <v>8832</v>
      </c>
      <c r="D28" s="6">
        <v>11968</v>
      </c>
      <c r="E28" s="8">
        <f t="shared" si="0"/>
        <v>36121</v>
      </c>
      <c r="F28" s="8">
        <f t="shared" si="1"/>
        <v>8.3123216314316586E-2</v>
      </c>
      <c r="G28" s="3">
        <v>2010</v>
      </c>
      <c r="H28" s="9">
        <v>22939</v>
      </c>
      <c r="I28" s="9">
        <v>11854</v>
      </c>
      <c r="J28" s="9">
        <v>29083</v>
      </c>
      <c r="K28" s="9">
        <v>63876</v>
      </c>
      <c r="L28" s="8">
        <f t="shared" si="2"/>
        <v>-0.3898574681096591</v>
      </c>
      <c r="M28" s="6">
        <v>2596</v>
      </c>
      <c r="N28" s="11">
        <f t="shared" si="3"/>
        <v>0.62015503875968991</v>
      </c>
    </row>
    <row r="29" spans="1:14">
      <c r="A29">
        <v>2011</v>
      </c>
      <c r="B29" s="6">
        <v>15545</v>
      </c>
      <c r="C29" s="6">
        <v>9123</v>
      </c>
      <c r="D29" s="6">
        <v>12282</v>
      </c>
      <c r="E29" s="8">
        <f t="shared" si="0"/>
        <v>36950</v>
      </c>
      <c r="F29" s="8">
        <f t="shared" si="1"/>
        <v>2.2950638132942056</v>
      </c>
      <c r="G29" s="3">
        <v>2011</v>
      </c>
      <c r="H29" s="9">
        <v>23317</v>
      </c>
      <c r="I29" s="9">
        <v>12106</v>
      </c>
      <c r="J29" s="9">
        <v>29294</v>
      </c>
      <c r="K29" s="9">
        <v>64717</v>
      </c>
      <c r="L29" s="8">
        <f t="shared" si="2"/>
        <v>1.3166134385371657</v>
      </c>
      <c r="M29" s="6">
        <v>2631</v>
      </c>
      <c r="N29" s="11">
        <f t="shared" si="3"/>
        <v>1.3482280431432974</v>
      </c>
    </row>
    <row r="30" spans="1:14">
      <c r="A30">
        <v>2012</v>
      </c>
      <c r="B30" s="6">
        <v>16062</v>
      </c>
      <c r="C30" s="6">
        <v>9232</v>
      </c>
      <c r="D30" s="6">
        <v>12413</v>
      </c>
      <c r="E30" s="8">
        <f t="shared" si="0"/>
        <v>37707</v>
      </c>
      <c r="F30" s="8">
        <f t="shared" si="1"/>
        <v>2.0487144790257106</v>
      </c>
      <c r="G30" s="3">
        <v>2012</v>
      </c>
      <c r="H30" s="9">
        <v>24730</v>
      </c>
      <c r="I30" s="9">
        <v>12079</v>
      </c>
      <c r="J30" s="9">
        <v>29276</v>
      </c>
      <c r="K30" s="9">
        <v>66085</v>
      </c>
      <c r="L30" s="8">
        <f t="shared" si="2"/>
        <v>2.1138186257088556</v>
      </c>
      <c r="M30" s="6">
        <v>2671</v>
      </c>
      <c r="N30" s="11">
        <f t="shared" si="3"/>
        <v>1.5203344735841884</v>
      </c>
    </row>
    <row r="31" spans="1:14">
      <c r="A31">
        <v>2013</v>
      </c>
      <c r="B31" s="6">
        <v>16371.2</v>
      </c>
      <c r="C31" s="6">
        <v>9449</v>
      </c>
      <c r="D31" s="6">
        <v>12714</v>
      </c>
      <c r="E31" s="8">
        <f t="shared" si="0"/>
        <v>38534.199999999997</v>
      </c>
      <c r="F31" s="8">
        <f t="shared" si="1"/>
        <v>2.1937571273238312</v>
      </c>
      <c r="G31" s="3">
        <v>2013</v>
      </c>
      <c r="H31" s="9">
        <v>25324</v>
      </c>
      <c r="I31" s="9">
        <v>12297</v>
      </c>
      <c r="J31" s="9">
        <v>30583</v>
      </c>
      <c r="K31" s="9">
        <v>68204</v>
      </c>
      <c r="L31" s="8">
        <f t="shared" si="2"/>
        <v>3.2064765075281834</v>
      </c>
      <c r="M31" s="6">
        <v>2704</v>
      </c>
      <c r="N31" s="11">
        <f t="shared" si="3"/>
        <v>1.2354923249719205</v>
      </c>
    </row>
    <row r="32" spans="1:14">
      <c r="A32">
        <v>2014</v>
      </c>
      <c r="B32" s="6">
        <v>18053.2</v>
      </c>
      <c r="C32" s="6">
        <v>9355</v>
      </c>
      <c r="D32" s="6">
        <v>13010</v>
      </c>
      <c r="E32" s="8">
        <f t="shared" si="0"/>
        <v>40418.199999999997</v>
      </c>
      <c r="F32" s="8">
        <f t="shared" si="1"/>
        <v>4.8891633925188538</v>
      </c>
      <c r="G32" s="3">
        <v>2014</v>
      </c>
      <c r="H32" s="9">
        <v>28153</v>
      </c>
      <c r="I32" s="9">
        <v>12265</v>
      </c>
      <c r="J32" s="9">
        <v>31529</v>
      </c>
      <c r="K32" s="9">
        <v>71947</v>
      </c>
      <c r="L32" s="8">
        <f t="shared" si="2"/>
        <v>5.4879479209430526</v>
      </c>
      <c r="M32" s="6">
        <v>2723</v>
      </c>
      <c r="N32" s="11">
        <f t="shared" si="3"/>
        <v>0.7026627218934911</v>
      </c>
    </row>
    <row r="33" spans="1:14">
      <c r="A33">
        <v>2015</v>
      </c>
      <c r="B33" s="6">
        <v>19087</v>
      </c>
      <c r="C33" s="6">
        <v>9370</v>
      </c>
      <c r="D33" s="6">
        <v>13952</v>
      </c>
      <c r="E33" s="8">
        <f t="shared" si="0"/>
        <v>42409</v>
      </c>
      <c r="F33" s="8">
        <f t="shared" si="1"/>
        <v>4.9255038571732612</v>
      </c>
      <c r="G33" s="3">
        <v>2015</v>
      </c>
      <c r="H33" s="9">
        <v>31068</v>
      </c>
      <c r="I33" s="9">
        <v>12323</v>
      </c>
      <c r="J33" s="9">
        <v>33166</v>
      </c>
      <c r="K33" s="9">
        <v>76557</v>
      </c>
      <c r="L33" s="8">
        <f t="shared" si="2"/>
        <v>6.4074944056041252</v>
      </c>
      <c r="M33" s="6">
        <v>2764</v>
      </c>
      <c r="N33" s="11">
        <f t="shared" si="3"/>
        <v>1.5056922511935367</v>
      </c>
    </row>
    <row r="34" spans="1:14">
      <c r="A34">
        <v>2016</v>
      </c>
      <c r="B34" s="6">
        <v>19615.599999999999</v>
      </c>
      <c r="C34" s="6">
        <v>9365</v>
      </c>
      <c r="D34" s="6">
        <v>14937</v>
      </c>
      <c r="E34" s="8">
        <f t="shared" si="0"/>
        <v>43917.599999999999</v>
      </c>
      <c r="F34" s="8">
        <f t="shared" si="1"/>
        <v>3.5572637883468095</v>
      </c>
      <c r="G34" s="3">
        <v>2016</v>
      </c>
      <c r="H34" s="9">
        <v>33495.199999999997</v>
      </c>
      <c r="I34" s="9">
        <v>12241</v>
      </c>
      <c r="J34" s="9">
        <v>34948</v>
      </c>
      <c r="K34" s="9">
        <v>80684.2</v>
      </c>
      <c r="L34" s="8">
        <f t="shared" si="2"/>
        <v>5.3910158444035128</v>
      </c>
      <c r="M34" s="6">
        <v>2769</v>
      </c>
      <c r="N34" s="11">
        <f t="shared" si="3"/>
        <v>0.18089725036179449</v>
      </c>
    </row>
    <row r="35" spans="1:14">
      <c r="A35">
        <v>2017</v>
      </c>
      <c r="B35" s="6">
        <v>21204.9</v>
      </c>
      <c r="C35" s="6">
        <v>9355</v>
      </c>
      <c r="D35" s="6">
        <v>15675</v>
      </c>
      <c r="E35" s="8">
        <f t="shared" si="0"/>
        <v>46234.9</v>
      </c>
      <c r="F35" s="8">
        <f t="shared" si="1"/>
        <v>5.276472302675927</v>
      </c>
      <c r="G35" s="3">
        <v>2017</v>
      </c>
      <c r="H35" s="9">
        <v>36087.300000000003</v>
      </c>
      <c r="I35" s="9">
        <v>12582</v>
      </c>
      <c r="J35" s="9">
        <v>36666</v>
      </c>
      <c r="K35" s="9">
        <v>85335.3</v>
      </c>
      <c r="L35" s="8">
        <f t="shared" si="2"/>
        <v>5.7645734852672588</v>
      </c>
      <c r="M35" s="6">
        <v>2763</v>
      </c>
      <c r="N35" s="11">
        <f t="shared" si="3"/>
        <v>-0.21668472372697722</v>
      </c>
    </row>
    <row r="36" spans="1:14">
      <c r="A36">
        <v>2018</v>
      </c>
      <c r="B36" s="6">
        <v>20979.3</v>
      </c>
      <c r="C36" s="6">
        <v>9384.7999999999993</v>
      </c>
      <c r="D36" s="6">
        <v>16237.400000000001</v>
      </c>
      <c r="E36" s="8">
        <f t="shared" si="0"/>
        <v>46601.5</v>
      </c>
      <c r="F36" s="8">
        <f t="shared" si="1"/>
        <v>0.79290752223969019</v>
      </c>
      <c r="G36" s="12">
        <v>2018</v>
      </c>
      <c r="H36" s="9">
        <v>36795.599999999999</v>
      </c>
      <c r="I36" s="9">
        <v>12895</v>
      </c>
      <c r="J36" s="9">
        <v>36919</v>
      </c>
      <c r="K36" s="9">
        <v>86609.600000000006</v>
      </c>
      <c r="L36" s="8">
        <f t="shared" si="2"/>
        <v>1.4932858969265976</v>
      </c>
      <c r="M36" s="6">
        <v>2802</v>
      </c>
      <c r="N36" s="11">
        <f t="shared" si="3"/>
        <v>1.4115092290988056</v>
      </c>
    </row>
    <row r="37" spans="1:14">
      <c r="A37">
        <v>2019</v>
      </c>
      <c r="B37" s="6">
        <v>22178</v>
      </c>
      <c r="C37" s="6">
        <v>9587</v>
      </c>
      <c r="D37" s="6">
        <v>16957.356099999994</v>
      </c>
      <c r="E37" s="8">
        <f t="shared" si="0"/>
        <v>48722.35609999999</v>
      </c>
      <c r="F37" s="8">
        <f t="shared" si="1"/>
        <v>4.5510468547149552</v>
      </c>
      <c r="G37" s="12">
        <v>2019</v>
      </c>
      <c r="H37" s="9">
        <v>38848</v>
      </c>
      <c r="I37" s="9">
        <v>13061</v>
      </c>
      <c r="J37" s="9">
        <v>37955</v>
      </c>
      <c r="K37" s="9">
        <v>89864</v>
      </c>
      <c r="L37" s="8">
        <f t="shared" si="2"/>
        <v>3.7575511259721717</v>
      </c>
      <c r="M37" s="6">
        <v>2830</v>
      </c>
      <c r="N37" s="11">
        <f t="shared" si="3"/>
        <v>0.99928622412562462</v>
      </c>
    </row>
    <row r="38" spans="1:14">
      <c r="A38">
        <v>2020</v>
      </c>
      <c r="B38" s="6">
        <v>23090</v>
      </c>
      <c r="C38" s="6">
        <v>9731</v>
      </c>
      <c r="D38" s="6">
        <v>16126</v>
      </c>
      <c r="E38" s="8">
        <f t="shared" si="0"/>
        <v>48947</v>
      </c>
      <c r="F38" s="8">
        <f t="shared" si="1"/>
        <v>0.46106945144225092</v>
      </c>
      <c r="G38" s="12">
        <v>2020</v>
      </c>
      <c r="H38" s="9">
        <v>38604</v>
      </c>
      <c r="I38" s="9">
        <v>13576</v>
      </c>
      <c r="J38" s="9">
        <v>39161</v>
      </c>
      <c r="K38" s="9">
        <v>92051</v>
      </c>
      <c r="L38" s="8">
        <f t="shared" si="2"/>
        <v>2.4336775571975431</v>
      </c>
      <c r="M38" s="6">
        <v>2840.0628347281295</v>
      </c>
      <c r="N38" s="11">
        <f t="shared" si="3"/>
        <v>0.35557719887383299</v>
      </c>
    </row>
    <row r="39" spans="1:14">
      <c r="A39">
        <v>2021</v>
      </c>
      <c r="B39" s="6">
        <v>23745</v>
      </c>
      <c r="C39" s="6">
        <v>10187</v>
      </c>
      <c r="D39" s="6">
        <v>17994</v>
      </c>
      <c r="E39" s="8">
        <f t="shared" si="0"/>
        <v>51926</v>
      </c>
      <c r="F39" s="8">
        <f>(E39-E38)/E38*100</f>
        <v>6.0861748421762316</v>
      </c>
      <c r="G39" s="12">
        <v>2021</v>
      </c>
      <c r="H39" s="9">
        <v>39582</v>
      </c>
      <c r="I39" s="9">
        <v>14020</v>
      </c>
      <c r="J39" s="9">
        <v>40639</v>
      </c>
      <c r="K39" s="9">
        <v>94927</v>
      </c>
      <c r="L39" s="8">
        <f t="shared" si="2"/>
        <v>3.1243549771322416</v>
      </c>
      <c r="M39" s="6">
        <v>2902</v>
      </c>
      <c r="N39" s="11">
        <f t="shared" si="3"/>
        <v>2.1808378502935337</v>
      </c>
    </row>
    <row r="40" spans="1:14">
      <c r="A40">
        <v>2022</v>
      </c>
      <c r="B40" s="8">
        <v>25190</v>
      </c>
      <c r="C40" s="8">
        <v>10361</v>
      </c>
      <c r="D40" s="8">
        <v>18021</v>
      </c>
      <c r="E40" s="8">
        <f t="shared" si="0"/>
        <v>53572</v>
      </c>
      <c r="F40" s="8">
        <f>(E40-E39)/E39*100</f>
        <v>3.169895620690983</v>
      </c>
      <c r="G40" s="12">
        <v>2022</v>
      </c>
      <c r="H40" s="9">
        <v>41201</v>
      </c>
      <c r="I40" s="9">
        <v>14288</v>
      </c>
      <c r="J40" s="9">
        <v>41290</v>
      </c>
      <c r="K40" s="9">
        <f t="shared" ref="K40" si="4">H40+I40+J40</f>
        <v>96779</v>
      </c>
      <c r="L40" s="8">
        <f t="shared" si="2"/>
        <v>1.9509728528237489</v>
      </c>
      <c r="M40" s="8">
        <v>2944</v>
      </c>
      <c r="N40" s="11">
        <f t="shared" si="3"/>
        <v>1.4472777394900069</v>
      </c>
    </row>
    <row r="42" spans="1:14">
      <c r="A42" t="s">
        <v>211</v>
      </c>
      <c r="B42" s="13"/>
      <c r="C42" s="13"/>
      <c r="D42" s="13"/>
      <c r="E42" s="8"/>
    </row>
    <row r="47" spans="1:14">
      <c r="K47" s="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7D77-12E4-4858-B0D2-680A11495E49}">
  <dimension ref="A1:S24"/>
  <sheetViews>
    <sheetView workbookViewId="0">
      <selection activeCell="P36" sqref="P36"/>
    </sheetView>
  </sheetViews>
  <sheetFormatPr baseColWidth="10" defaultColWidth="9.08984375" defaultRowHeight="14.5"/>
  <sheetData>
    <row r="1" spans="1:19">
      <c r="A1" s="27" t="s">
        <v>375</v>
      </c>
      <c r="B1" s="153" t="s">
        <v>376</v>
      </c>
    </row>
    <row r="2" spans="1:19">
      <c r="A2" t="s">
        <v>351</v>
      </c>
      <c r="B2" t="s">
        <v>377</v>
      </c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  <c r="I2" t="s">
        <v>384</v>
      </c>
      <c r="J2" t="s">
        <v>385</v>
      </c>
      <c r="K2" t="s">
        <v>386</v>
      </c>
      <c r="L2" t="s">
        <v>387</v>
      </c>
      <c r="M2" t="s">
        <v>388</v>
      </c>
      <c r="N2" t="s">
        <v>389</v>
      </c>
      <c r="O2" t="s">
        <v>390</v>
      </c>
      <c r="P2" t="s">
        <v>391</v>
      </c>
      <c r="Q2" t="s">
        <v>392</v>
      </c>
      <c r="R2" t="s">
        <v>393</v>
      </c>
      <c r="S2" t="s">
        <v>209</v>
      </c>
    </row>
    <row r="3" spans="1:19">
      <c r="A3" s="148" t="s">
        <v>327</v>
      </c>
      <c r="B3" s="149">
        <v>10808</v>
      </c>
      <c r="C3" s="149">
        <v>748</v>
      </c>
      <c r="D3" s="149">
        <v>2024</v>
      </c>
      <c r="E3" s="149">
        <v>2093</v>
      </c>
      <c r="F3" s="149">
        <v>66</v>
      </c>
      <c r="G3" s="149">
        <v>1004</v>
      </c>
      <c r="H3" s="149">
        <v>453</v>
      </c>
      <c r="I3" s="149">
        <v>2952</v>
      </c>
      <c r="J3" s="149">
        <v>2296</v>
      </c>
      <c r="K3" s="149">
        <v>211</v>
      </c>
      <c r="L3" s="149">
        <v>926</v>
      </c>
      <c r="M3" s="149">
        <v>0</v>
      </c>
      <c r="N3" s="149">
        <v>3205</v>
      </c>
      <c r="O3" s="149">
        <v>634</v>
      </c>
      <c r="P3" s="149">
        <v>299</v>
      </c>
      <c r="Q3" s="149">
        <v>566</v>
      </c>
      <c r="R3" s="149">
        <v>626</v>
      </c>
      <c r="S3" s="151">
        <f t="shared" ref="S3:S13" si="0">SUM(B3:R3)</f>
        <v>28911</v>
      </c>
    </row>
    <row r="4" spans="1:19">
      <c r="A4" s="148" t="s">
        <v>328</v>
      </c>
      <c r="B4" s="149">
        <v>12687</v>
      </c>
      <c r="C4" s="149">
        <v>835</v>
      </c>
      <c r="D4" s="149">
        <v>2046</v>
      </c>
      <c r="E4" s="149">
        <v>2210</v>
      </c>
      <c r="F4" s="149">
        <v>78</v>
      </c>
      <c r="G4" s="149">
        <v>1051</v>
      </c>
      <c r="H4" s="149">
        <v>535</v>
      </c>
      <c r="I4" s="149">
        <v>2947</v>
      </c>
      <c r="J4" s="149">
        <v>2793</v>
      </c>
      <c r="K4" s="149">
        <v>297</v>
      </c>
      <c r="L4" s="149">
        <v>806</v>
      </c>
      <c r="M4" s="149">
        <v>65</v>
      </c>
      <c r="N4" s="149">
        <v>3429</v>
      </c>
      <c r="O4" s="149">
        <v>588</v>
      </c>
      <c r="P4" s="149">
        <v>334</v>
      </c>
      <c r="Q4" s="149">
        <v>717</v>
      </c>
      <c r="R4" s="149">
        <v>715</v>
      </c>
      <c r="S4" s="151">
        <f t="shared" si="0"/>
        <v>32133</v>
      </c>
    </row>
    <row r="5" spans="1:19">
      <c r="A5" s="148" t="s">
        <v>329</v>
      </c>
      <c r="B5" s="149">
        <v>15152</v>
      </c>
      <c r="C5" s="149">
        <v>872</v>
      </c>
      <c r="D5" s="149">
        <v>2082</v>
      </c>
      <c r="E5" s="149">
        <v>2523</v>
      </c>
      <c r="F5" s="149">
        <v>72</v>
      </c>
      <c r="G5" s="149">
        <v>1101</v>
      </c>
      <c r="H5" s="149">
        <v>523</v>
      </c>
      <c r="I5" s="149">
        <v>3090</v>
      </c>
      <c r="J5" s="149">
        <v>3254</v>
      </c>
      <c r="K5" s="149">
        <v>277</v>
      </c>
      <c r="L5" s="149">
        <v>807</v>
      </c>
      <c r="M5" s="149">
        <v>0</v>
      </c>
      <c r="N5" s="149">
        <v>3987</v>
      </c>
      <c r="O5" s="149">
        <v>641</v>
      </c>
      <c r="P5" s="149">
        <v>376</v>
      </c>
      <c r="Q5" s="149">
        <v>780</v>
      </c>
      <c r="R5" s="149">
        <v>818</v>
      </c>
      <c r="S5" s="151">
        <f t="shared" si="0"/>
        <v>36355</v>
      </c>
    </row>
    <row r="6" spans="1:19">
      <c r="A6" s="148" t="s">
        <v>330</v>
      </c>
      <c r="B6" s="149">
        <v>16015</v>
      </c>
      <c r="C6" s="149">
        <v>923</v>
      </c>
      <c r="D6" s="149">
        <v>2014</v>
      </c>
      <c r="E6" s="149">
        <v>2484</v>
      </c>
      <c r="F6" s="149">
        <v>89</v>
      </c>
      <c r="G6" s="149">
        <v>921</v>
      </c>
      <c r="H6" s="149">
        <v>593</v>
      </c>
      <c r="I6" s="149">
        <v>3263</v>
      </c>
      <c r="J6" s="149">
        <v>3710</v>
      </c>
      <c r="K6" s="149">
        <v>288</v>
      </c>
      <c r="L6" s="149">
        <v>871</v>
      </c>
      <c r="M6" s="149">
        <v>58</v>
      </c>
      <c r="N6" s="149">
        <v>4175</v>
      </c>
      <c r="O6" s="149">
        <v>546</v>
      </c>
      <c r="P6" s="149">
        <v>449</v>
      </c>
      <c r="Q6" s="149">
        <v>744</v>
      </c>
      <c r="R6" s="149">
        <v>865</v>
      </c>
      <c r="S6" s="151">
        <f t="shared" si="0"/>
        <v>38008</v>
      </c>
    </row>
    <row r="7" spans="1:19">
      <c r="A7" s="148" t="s">
        <v>331</v>
      </c>
      <c r="B7" s="149">
        <v>16032</v>
      </c>
      <c r="C7" s="149">
        <v>1000</v>
      </c>
      <c r="D7" s="149">
        <v>2144</v>
      </c>
      <c r="E7" s="149">
        <v>2699</v>
      </c>
      <c r="F7" s="149">
        <v>84</v>
      </c>
      <c r="G7" s="149">
        <v>1134</v>
      </c>
      <c r="H7" s="149">
        <v>660</v>
      </c>
      <c r="I7" s="149">
        <v>3501</v>
      </c>
      <c r="J7" s="149">
        <v>3824</v>
      </c>
      <c r="K7" s="149">
        <v>257</v>
      </c>
      <c r="L7" s="149">
        <v>1404</v>
      </c>
      <c r="M7" s="149">
        <v>51</v>
      </c>
      <c r="N7" s="149">
        <v>4045</v>
      </c>
      <c r="O7" s="149">
        <v>491</v>
      </c>
      <c r="P7" s="149">
        <v>363</v>
      </c>
      <c r="Q7" s="149">
        <v>770</v>
      </c>
      <c r="R7" s="149">
        <v>882</v>
      </c>
      <c r="S7" s="151">
        <f t="shared" si="0"/>
        <v>39341</v>
      </c>
    </row>
    <row r="8" spans="1:19">
      <c r="A8" s="148" t="s">
        <v>332</v>
      </c>
      <c r="B8" s="149">
        <v>12864</v>
      </c>
      <c r="C8" s="149">
        <v>994</v>
      </c>
      <c r="D8" s="149">
        <v>2195</v>
      </c>
      <c r="E8" s="149">
        <v>2679</v>
      </c>
      <c r="F8" s="149">
        <v>75</v>
      </c>
      <c r="G8" s="149">
        <v>990</v>
      </c>
      <c r="H8" s="149">
        <v>592</v>
      </c>
      <c r="I8" s="149">
        <v>3433</v>
      </c>
      <c r="J8" s="149">
        <v>4324</v>
      </c>
      <c r="K8" s="149">
        <v>234</v>
      </c>
      <c r="L8" s="149">
        <v>2190</v>
      </c>
      <c r="M8" s="149">
        <v>29</v>
      </c>
      <c r="N8" s="149">
        <v>4044</v>
      </c>
      <c r="O8" s="149">
        <v>328</v>
      </c>
      <c r="P8" s="149">
        <v>383</v>
      </c>
      <c r="Q8" s="149">
        <v>870</v>
      </c>
      <c r="R8" s="149">
        <v>891</v>
      </c>
      <c r="S8" s="151">
        <f t="shared" si="0"/>
        <v>37115</v>
      </c>
    </row>
    <row r="9" spans="1:19">
      <c r="A9" s="148" t="s">
        <v>333</v>
      </c>
      <c r="B9" s="149">
        <v>13563</v>
      </c>
      <c r="C9" s="149">
        <v>959</v>
      </c>
      <c r="D9" s="149">
        <v>2236</v>
      </c>
      <c r="E9" s="149">
        <v>2746</v>
      </c>
      <c r="F9" s="149">
        <v>62</v>
      </c>
      <c r="G9" s="149">
        <v>1028</v>
      </c>
      <c r="H9" s="149">
        <v>689</v>
      </c>
      <c r="I9" s="149">
        <v>4024</v>
      </c>
      <c r="J9" s="149">
        <v>4019</v>
      </c>
      <c r="K9" s="149">
        <v>203</v>
      </c>
      <c r="L9" s="149">
        <v>2397</v>
      </c>
      <c r="M9" s="149">
        <v>59</v>
      </c>
      <c r="N9" s="149">
        <v>4397</v>
      </c>
      <c r="O9" s="149">
        <v>375</v>
      </c>
      <c r="P9" s="149">
        <v>360</v>
      </c>
      <c r="Q9" s="149">
        <v>819</v>
      </c>
      <c r="R9" s="149">
        <v>988</v>
      </c>
      <c r="S9" s="151">
        <f t="shared" si="0"/>
        <v>38924</v>
      </c>
    </row>
    <row r="10" spans="1:19">
      <c r="A10" s="148" t="s">
        <v>334</v>
      </c>
      <c r="B10" s="149">
        <v>13209</v>
      </c>
      <c r="C10" s="149">
        <v>1060</v>
      </c>
      <c r="D10" s="149">
        <v>2187</v>
      </c>
      <c r="E10" s="149">
        <v>2398</v>
      </c>
      <c r="F10" s="149">
        <v>80</v>
      </c>
      <c r="G10" s="149">
        <v>992</v>
      </c>
      <c r="H10" s="149">
        <v>588</v>
      </c>
      <c r="I10" s="149">
        <v>3857</v>
      </c>
      <c r="J10" s="149">
        <v>4895</v>
      </c>
      <c r="K10" s="149">
        <v>294</v>
      </c>
      <c r="L10" s="149">
        <v>2321</v>
      </c>
      <c r="M10" s="149">
        <v>48</v>
      </c>
      <c r="N10" s="149">
        <v>4369</v>
      </c>
      <c r="O10" s="149">
        <v>353</v>
      </c>
      <c r="P10" s="149">
        <v>381</v>
      </c>
      <c r="Q10" s="149">
        <v>915</v>
      </c>
      <c r="R10" s="149">
        <v>1051</v>
      </c>
      <c r="S10" s="151">
        <f t="shared" si="0"/>
        <v>38998</v>
      </c>
    </row>
    <row r="11" spans="1:19">
      <c r="A11" s="148" t="s">
        <v>335</v>
      </c>
      <c r="B11" s="149">
        <v>10223</v>
      </c>
      <c r="C11" s="149">
        <v>1056</v>
      </c>
      <c r="D11" s="149">
        <v>1935</v>
      </c>
      <c r="E11" s="149">
        <v>1956</v>
      </c>
      <c r="F11" s="149">
        <v>72</v>
      </c>
      <c r="G11" s="149">
        <v>839</v>
      </c>
      <c r="H11" s="149">
        <v>530</v>
      </c>
      <c r="I11" s="149">
        <v>3837</v>
      </c>
      <c r="J11" s="149">
        <v>3945</v>
      </c>
      <c r="K11" s="149">
        <v>231</v>
      </c>
      <c r="L11" s="149">
        <v>1552</v>
      </c>
      <c r="M11" s="149">
        <v>46</v>
      </c>
      <c r="N11" s="149">
        <v>3484</v>
      </c>
      <c r="O11" s="149">
        <v>685</v>
      </c>
      <c r="P11" s="149">
        <v>339</v>
      </c>
      <c r="Q11" s="149">
        <v>712</v>
      </c>
      <c r="R11" s="149">
        <v>887</v>
      </c>
      <c r="S11" s="151">
        <f t="shared" si="0"/>
        <v>32329</v>
      </c>
    </row>
    <row r="12" spans="1:19">
      <c r="A12" s="148" t="s">
        <v>353</v>
      </c>
      <c r="B12" s="149">
        <v>8977</v>
      </c>
      <c r="C12" s="149">
        <v>972</v>
      </c>
      <c r="D12" s="149">
        <v>2087</v>
      </c>
      <c r="E12" s="149">
        <v>1703</v>
      </c>
      <c r="F12" s="149">
        <v>53</v>
      </c>
      <c r="G12" s="149">
        <v>794</v>
      </c>
      <c r="H12" s="149">
        <v>505</v>
      </c>
      <c r="I12" s="149">
        <v>3398</v>
      </c>
      <c r="J12" s="149">
        <v>3322</v>
      </c>
      <c r="K12" s="149">
        <v>258</v>
      </c>
      <c r="L12" s="149">
        <v>1612</v>
      </c>
      <c r="M12" s="149">
        <v>46</v>
      </c>
      <c r="N12" s="149">
        <v>3431</v>
      </c>
      <c r="O12" s="149">
        <v>742</v>
      </c>
      <c r="P12" s="149">
        <v>327</v>
      </c>
      <c r="Q12" s="149">
        <v>856</v>
      </c>
      <c r="R12" s="149">
        <v>873</v>
      </c>
      <c r="S12" s="151">
        <f t="shared" si="0"/>
        <v>29956</v>
      </c>
    </row>
    <row r="13" spans="1:19">
      <c r="A13" s="148" t="s">
        <v>354</v>
      </c>
      <c r="B13" s="149">
        <v>10005</v>
      </c>
      <c r="C13" s="149">
        <v>984</v>
      </c>
      <c r="D13" s="149">
        <v>2387</v>
      </c>
      <c r="E13" s="149">
        <v>1809</v>
      </c>
      <c r="F13" s="149">
        <v>102</v>
      </c>
      <c r="G13" s="149">
        <v>713</v>
      </c>
      <c r="H13" s="149">
        <v>535</v>
      </c>
      <c r="I13" s="149">
        <v>3658</v>
      </c>
      <c r="J13" s="149">
        <v>3335</v>
      </c>
      <c r="K13" s="149">
        <v>212</v>
      </c>
      <c r="L13" s="149">
        <v>1698</v>
      </c>
      <c r="M13" s="149">
        <v>40</v>
      </c>
      <c r="N13" s="149">
        <v>3503</v>
      </c>
      <c r="O13" s="149">
        <v>778</v>
      </c>
      <c r="P13" s="149">
        <v>279</v>
      </c>
      <c r="Q13" s="149">
        <v>865</v>
      </c>
      <c r="R13" s="149">
        <v>952</v>
      </c>
      <c r="S13" s="151">
        <f t="shared" si="0"/>
        <v>31855</v>
      </c>
    </row>
    <row r="14" spans="1:19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</row>
    <row r="15" spans="1:19">
      <c r="A15" s="148"/>
    </row>
    <row r="16" spans="1:19">
      <c r="A16" s="148"/>
    </row>
    <row r="17" spans="1:1">
      <c r="A17" s="148"/>
    </row>
    <row r="18" spans="1:1">
      <c r="A18" s="148"/>
    </row>
    <row r="19" spans="1:1">
      <c r="A19" s="148"/>
    </row>
    <row r="20" spans="1:1">
      <c r="A20" s="148"/>
    </row>
    <row r="21" spans="1:1">
      <c r="A21" s="148"/>
    </row>
    <row r="22" spans="1:1">
      <c r="A22" s="148"/>
    </row>
    <row r="23" spans="1:1">
      <c r="A23" s="148"/>
    </row>
    <row r="24" spans="1:1">
      <c r="A24" s="148"/>
    </row>
  </sheetData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C7BB-900B-4574-894F-5F4AD0B82B29}">
  <dimension ref="A1:D14"/>
  <sheetViews>
    <sheetView tabSelected="1" workbookViewId="0">
      <selection activeCell="G16" sqref="G16"/>
    </sheetView>
  </sheetViews>
  <sheetFormatPr baseColWidth="10" defaultColWidth="9.08984375" defaultRowHeight="14.5"/>
  <sheetData>
    <row r="1" spans="1:4">
      <c r="A1" s="27" t="s">
        <v>394</v>
      </c>
      <c r="B1" s="114" t="s">
        <v>395</v>
      </c>
    </row>
    <row r="2" spans="1:4">
      <c r="A2" t="s">
        <v>351</v>
      </c>
      <c r="B2" t="s">
        <v>290</v>
      </c>
      <c r="C2" t="s">
        <v>289</v>
      </c>
      <c r="D2" t="s">
        <v>396</v>
      </c>
    </row>
    <row r="3" spans="1:4">
      <c r="A3" s="148" t="s">
        <v>327</v>
      </c>
      <c r="B3" s="239">
        <v>1430</v>
      </c>
      <c r="C3" s="239">
        <v>9378</v>
      </c>
      <c r="D3" s="72">
        <f>C3/(B3+C3)</f>
        <v>0.86769059955588457</v>
      </c>
    </row>
    <row r="4" spans="1:4">
      <c r="A4" s="148" t="s">
        <v>328</v>
      </c>
      <c r="B4" s="239">
        <v>1821</v>
      </c>
      <c r="C4" s="239">
        <v>10866</v>
      </c>
      <c r="D4" s="72">
        <f t="shared" ref="D4:D12" si="0">C4/(B4+C4)</f>
        <v>0.85646724994088441</v>
      </c>
    </row>
    <row r="5" spans="1:4">
      <c r="A5" s="148" t="s">
        <v>329</v>
      </c>
      <c r="B5" s="239">
        <v>2414</v>
      </c>
      <c r="C5" s="239">
        <v>12738</v>
      </c>
      <c r="D5" s="72">
        <f t="shared" si="0"/>
        <v>0.84068109820485748</v>
      </c>
    </row>
    <row r="6" spans="1:4">
      <c r="A6" s="148" t="s">
        <v>330</v>
      </c>
      <c r="B6" s="239">
        <v>2482</v>
      </c>
      <c r="C6" s="239">
        <v>13533</v>
      </c>
      <c r="D6" s="72">
        <f t="shared" si="0"/>
        <v>0.84502029347486729</v>
      </c>
    </row>
    <row r="7" spans="1:4">
      <c r="A7" s="148" t="s">
        <v>331</v>
      </c>
      <c r="B7" s="239">
        <v>2595</v>
      </c>
      <c r="C7" s="239">
        <v>13437</v>
      </c>
      <c r="D7" s="72">
        <f t="shared" si="0"/>
        <v>0.83813622754491013</v>
      </c>
    </row>
    <row r="8" spans="1:4">
      <c r="A8" s="148" t="s">
        <v>332</v>
      </c>
      <c r="B8" s="239">
        <v>2058</v>
      </c>
      <c r="C8" s="239">
        <v>10806</v>
      </c>
      <c r="D8" s="72">
        <f t="shared" si="0"/>
        <v>0.84001865671641796</v>
      </c>
    </row>
    <row r="9" spans="1:4">
      <c r="A9" s="148" t="s">
        <v>333</v>
      </c>
      <c r="B9" s="239">
        <v>2190</v>
      </c>
      <c r="C9" s="239">
        <v>11373</v>
      </c>
      <c r="D9" s="72">
        <f t="shared" si="0"/>
        <v>0.83853129838531293</v>
      </c>
    </row>
    <row r="10" spans="1:4">
      <c r="A10" s="148" t="s">
        <v>334</v>
      </c>
      <c r="B10" s="239">
        <v>2095</v>
      </c>
      <c r="C10" s="239">
        <v>11114</v>
      </c>
      <c r="D10" s="72">
        <f t="shared" si="0"/>
        <v>0.84139601786660612</v>
      </c>
    </row>
    <row r="11" spans="1:4">
      <c r="A11" s="148" t="s">
        <v>335</v>
      </c>
      <c r="B11" s="239">
        <v>1573</v>
      </c>
      <c r="C11" s="239">
        <v>8650</v>
      </c>
      <c r="D11" s="72">
        <f t="shared" si="0"/>
        <v>0.84613127262056143</v>
      </c>
    </row>
    <row r="12" spans="1:4">
      <c r="A12" s="148" t="s">
        <v>353</v>
      </c>
      <c r="B12" s="239">
        <v>1355</v>
      </c>
      <c r="C12" s="239">
        <v>7622</v>
      </c>
      <c r="D12" s="72">
        <f t="shared" si="0"/>
        <v>0.849058705580929</v>
      </c>
    </row>
    <row r="13" spans="1:4">
      <c r="A13" s="148" t="s">
        <v>354</v>
      </c>
      <c r="B13" s="239">
        <v>1561</v>
      </c>
      <c r="C13" s="239">
        <v>8444</v>
      </c>
      <c r="D13" s="72">
        <f>C13/(B13+C13)</f>
        <v>0.84397801099450276</v>
      </c>
    </row>
    <row r="14" spans="1:4">
      <c r="A14" s="150" t="s">
        <v>355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45B0-3F7F-4EED-B0EB-A8BA3121CFC3}">
  <dimension ref="A1:F14"/>
  <sheetViews>
    <sheetView workbookViewId="0">
      <selection activeCell="E24" sqref="E24"/>
    </sheetView>
  </sheetViews>
  <sheetFormatPr baseColWidth="10" defaultColWidth="9.08984375" defaultRowHeight="14.5"/>
  <sheetData>
    <row r="1" spans="1:6">
      <c r="A1" s="27" t="s">
        <v>397</v>
      </c>
      <c r="B1" s="53" t="s">
        <v>398</v>
      </c>
    </row>
    <row r="2" spans="1:6">
      <c r="A2" t="s">
        <v>351</v>
      </c>
      <c r="B2" t="s">
        <v>399</v>
      </c>
      <c r="C2" t="s">
        <v>387</v>
      </c>
      <c r="D2" t="s">
        <v>400</v>
      </c>
      <c r="E2" t="s">
        <v>401</v>
      </c>
      <c r="F2" t="s">
        <v>402</v>
      </c>
    </row>
    <row r="3" spans="1:6">
      <c r="A3" s="148" t="s">
        <v>327</v>
      </c>
      <c r="B3" s="149">
        <v>5148</v>
      </c>
      <c r="C3" s="149">
        <v>1246</v>
      </c>
      <c r="D3" s="149">
        <v>5902</v>
      </c>
      <c r="E3" s="149">
        <v>1034</v>
      </c>
      <c r="F3" s="149">
        <v>490</v>
      </c>
    </row>
    <row r="4" spans="1:6">
      <c r="A4" s="148" t="s">
        <v>328</v>
      </c>
      <c r="B4" s="149">
        <v>5153</v>
      </c>
      <c r="C4" s="149">
        <v>1258</v>
      </c>
      <c r="D4" s="149">
        <v>5694</v>
      </c>
      <c r="E4" s="149">
        <v>1095</v>
      </c>
      <c r="F4" s="149">
        <v>461</v>
      </c>
    </row>
    <row r="5" spans="1:6">
      <c r="A5" s="148" t="s">
        <v>329</v>
      </c>
      <c r="B5" s="149">
        <v>4702</v>
      </c>
      <c r="C5" s="149">
        <v>1346</v>
      </c>
      <c r="D5" s="149">
        <v>5529</v>
      </c>
      <c r="E5" s="149">
        <v>1046</v>
      </c>
      <c r="F5" s="149">
        <v>486</v>
      </c>
    </row>
    <row r="6" spans="1:6">
      <c r="A6" s="148" t="s">
        <v>330</v>
      </c>
      <c r="B6" s="149">
        <v>4777</v>
      </c>
      <c r="C6" s="149">
        <v>1462</v>
      </c>
      <c r="D6" s="149">
        <v>5097</v>
      </c>
      <c r="E6" s="149">
        <v>1148</v>
      </c>
      <c r="F6" s="149">
        <v>453</v>
      </c>
    </row>
    <row r="7" spans="1:6">
      <c r="A7" s="148" t="s">
        <v>331</v>
      </c>
      <c r="B7" s="149">
        <v>5135</v>
      </c>
      <c r="C7" s="149">
        <v>1748</v>
      </c>
      <c r="D7" s="149">
        <v>5232</v>
      </c>
      <c r="E7" s="149">
        <v>1096</v>
      </c>
      <c r="F7" s="149">
        <v>492</v>
      </c>
    </row>
    <row r="8" spans="1:6">
      <c r="A8" s="148" t="s">
        <v>332</v>
      </c>
      <c r="B8" s="149">
        <v>5229</v>
      </c>
      <c r="C8" s="149">
        <v>1373</v>
      </c>
      <c r="D8" s="149">
        <v>5084</v>
      </c>
      <c r="E8" s="149">
        <v>1129</v>
      </c>
      <c r="F8" s="149">
        <v>651</v>
      </c>
    </row>
    <row r="9" spans="1:6">
      <c r="A9" s="148" t="s">
        <v>333</v>
      </c>
      <c r="B9" s="149">
        <v>5442</v>
      </c>
      <c r="C9" s="149">
        <v>1419</v>
      </c>
      <c r="D9" s="149">
        <v>5418</v>
      </c>
      <c r="E9" s="149">
        <v>1241</v>
      </c>
      <c r="F9" s="149">
        <v>682</v>
      </c>
    </row>
    <row r="10" spans="1:6">
      <c r="A10" s="148" t="s">
        <v>334</v>
      </c>
      <c r="B10" s="149">
        <v>5621</v>
      </c>
      <c r="C10" s="149">
        <v>1462</v>
      </c>
      <c r="D10" s="149">
        <v>5494</v>
      </c>
      <c r="E10" s="149">
        <v>1389</v>
      </c>
      <c r="F10" s="149">
        <v>907</v>
      </c>
    </row>
    <row r="11" spans="1:6">
      <c r="A11" s="148" t="s">
        <v>335</v>
      </c>
      <c r="B11" s="149">
        <v>5128</v>
      </c>
      <c r="C11" s="149">
        <v>1482</v>
      </c>
      <c r="D11" s="149">
        <v>5302</v>
      </c>
      <c r="E11" s="149">
        <v>1371</v>
      </c>
      <c r="F11" s="149">
        <v>869</v>
      </c>
    </row>
    <row r="12" spans="1:6">
      <c r="A12" s="148" t="s">
        <v>353</v>
      </c>
      <c r="B12" s="149">
        <v>5699</v>
      </c>
      <c r="C12" s="149">
        <v>1421</v>
      </c>
      <c r="D12" s="149">
        <v>5141</v>
      </c>
      <c r="E12" s="149">
        <v>1388</v>
      </c>
      <c r="F12" s="149">
        <v>1023</v>
      </c>
    </row>
    <row r="13" spans="1:6">
      <c r="A13" s="148" t="s">
        <v>354</v>
      </c>
      <c r="B13" s="149">
        <v>5715</v>
      </c>
      <c r="C13" s="149">
        <v>1405</v>
      </c>
      <c r="D13" s="149">
        <v>5811</v>
      </c>
      <c r="E13" s="149">
        <v>1083</v>
      </c>
      <c r="F13" s="149">
        <v>982</v>
      </c>
    </row>
    <row r="14" spans="1:6">
      <c r="A14" s="150" t="s">
        <v>355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016B-3D16-4FB7-8B38-0BD87AD16C78}">
  <dimension ref="A1:E28"/>
  <sheetViews>
    <sheetView workbookViewId="0">
      <selection activeCell="G31" sqref="G31"/>
    </sheetView>
  </sheetViews>
  <sheetFormatPr baseColWidth="10" defaultColWidth="9.08984375" defaultRowHeight="14.5"/>
  <sheetData>
    <row r="1" spans="1:5">
      <c r="A1" s="27" t="s">
        <v>67</v>
      </c>
      <c r="B1" s="53" t="s">
        <v>403</v>
      </c>
    </row>
    <row r="2" spans="1:5">
      <c r="A2" s="154"/>
      <c r="B2" s="155" t="s">
        <v>290</v>
      </c>
      <c r="C2" s="155" t="s">
        <v>289</v>
      </c>
      <c r="D2" t="s">
        <v>352</v>
      </c>
      <c r="E2" s="155"/>
    </row>
    <row r="3" spans="1:5">
      <c r="A3" s="156">
        <v>2000</v>
      </c>
      <c r="B3" s="157">
        <v>78410</v>
      </c>
      <c r="C3" s="157">
        <v>113044</v>
      </c>
      <c r="D3" s="21">
        <f>SUM(C3/(B3+C3))</f>
        <v>0.59044992530842921</v>
      </c>
      <c r="E3" s="157"/>
    </row>
    <row r="4" spans="1:5">
      <c r="A4" s="156">
        <v>2001</v>
      </c>
      <c r="B4" s="157">
        <v>79740</v>
      </c>
      <c r="C4" s="157">
        <v>117874</v>
      </c>
      <c r="D4" s="21">
        <f t="shared" ref="D4:D26" si="0">SUM(C4/(B4+C4))</f>
        <v>0.59648607892153394</v>
      </c>
      <c r="E4" s="157"/>
    </row>
    <row r="5" spans="1:5">
      <c r="A5" s="156" t="s">
        <v>404</v>
      </c>
      <c r="B5" s="157">
        <v>83328</v>
      </c>
      <c r="C5" s="157">
        <v>125365</v>
      </c>
      <c r="D5" s="21">
        <f t="shared" si="0"/>
        <v>0.60071492575218144</v>
      </c>
      <c r="E5" s="157"/>
    </row>
    <row r="6" spans="1:5">
      <c r="A6" s="156">
        <v>2003</v>
      </c>
      <c r="B6" s="157">
        <v>84097</v>
      </c>
      <c r="C6" s="157">
        <v>125673</v>
      </c>
      <c r="D6" s="21">
        <f t="shared" si="0"/>
        <v>0.59909901320493875</v>
      </c>
      <c r="E6" s="157"/>
    </row>
    <row r="7" spans="1:5">
      <c r="A7" s="156">
        <v>2004</v>
      </c>
      <c r="B7" s="157">
        <v>85143</v>
      </c>
      <c r="C7" s="157">
        <v>125858</v>
      </c>
      <c r="D7" s="21">
        <f t="shared" si="0"/>
        <v>0.59648058540006921</v>
      </c>
      <c r="E7" s="157"/>
    </row>
    <row r="8" spans="1:5">
      <c r="A8" s="156">
        <v>2005</v>
      </c>
      <c r="B8" s="157">
        <v>84966</v>
      </c>
      <c r="C8" s="157">
        <v>126298</v>
      </c>
      <c r="D8" s="21">
        <f t="shared" si="0"/>
        <v>0.59782073614056341</v>
      </c>
      <c r="E8" s="157"/>
    </row>
    <row r="9" spans="1:5">
      <c r="A9" s="156">
        <v>2006</v>
      </c>
      <c r="B9" s="157">
        <v>83805</v>
      </c>
      <c r="C9" s="157">
        <v>127424</v>
      </c>
      <c r="D9" s="21">
        <f t="shared" si="0"/>
        <v>0.60325050064148389</v>
      </c>
      <c r="E9" s="157"/>
    </row>
    <row r="10" spans="1:5">
      <c r="A10" s="156">
        <v>2007</v>
      </c>
      <c r="B10" s="157">
        <v>81428</v>
      </c>
      <c r="C10" s="157">
        <v>126568</v>
      </c>
      <c r="D10" s="21">
        <f t="shared" si="0"/>
        <v>0.60851170214811823</v>
      </c>
      <c r="E10" s="157"/>
    </row>
    <row r="11" spans="1:5">
      <c r="A11" s="156">
        <v>2008</v>
      </c>
      <c r="B11" s="157">
        <v>83215</v>
      </c>
      <c r="C11" s="157">
        <v>130776</v>
      </c>
      <c r="D11" s="21">
        <f t="shared" si="0"/>
        <v>0.61112850540443286</v>
      </c>
      <c r="E11" s="157"/>
    </row>
    <row r="12" spans="1:5">
      <c r="A12" s="156">
        <v>2009</v>
      </c>
      <c r="B12" s="157">
        <v>87623</v>
      </c>
      <c r="C12" s="157">
        <v>135297</v>
      </c>
      <c r="D12" s="21">
        <f t="shared" si="0"/>
        <v>0.60693073748429927</v>
      </c>
      <c r="E12" s="157"/>
    </row>
    <row r="13" spans="1:5">
      <c r="A13" s="156">
        <v>2010</v>
      </c>
      <c r="B13" s="157">
        <v>90609</v>
      </c>
      <c r="C13" s="157">
        <v>137138</v>
      </c>
      <c r="D13" s="21">
        <f t="shared" si="0"/>
        <v>0.60215063206101505</v>
      </c>
      <c r="E13" s="157"/>
    </row>
    <row r="14" spans="1:5">
      <c r="A14" s="156">
        <v>2011</v>
      </c>
      <c r="B14" s="158">
        <v>94376</v>
      </c>
      <c r="C14" s="158">
        <v>141464</v>
      </c>
      <c r="D14" s="21">
        <f t="shared" si="0"/>
        <v>0.59983039348710987</v>
      </c>
      <c r="E14" s="158"/>
    </row>
    <row r="15" spans="1:5">
      <c r="A15" s="156">
        <v>2012</v>
      </c>
      <c r="B15" s="157">
        <v>98449</v>
      </c>
      <c r="C15" s="157">
        <v>147123</v>
      </c>
      <c r="D15" s="21">
        <f t="shared" si="0"/>
        <v>0.59910331796784655</v>
      </c>
      <c r="E15" s="157"/>
    </row>
    <row r="16" spans="1:5">
      <c r="A16" s="156">
        <v>2013</v>
      </c>
      <c r="B16" s="157">
        <v>103612</v>
      </c>
      <c r="C16" s="157">
        <v>149705</v>
      </c>
      <c r="D16" s="21">
        <f t="shared" si="0"/>
        <v>0.59097889206014598</v>
      </c>
      <c r="E16" s="157"/>
    </row>
    <row r="17" spans="1:5">
      <c r="A17" s="156">
        <v>2014</v>
      </c>
      <c r="B17" s="157">
        <v>103485</v>
      </c>
      <c r="C17" s="157">
        <v>152103</v>
      </c>
      <c r="D17" s="21">
        <f t="shared" si="0"/>
        <v>0.5951100990656838</v>
      </c>
      <c r="E17" s="157"/>
    </row>
    <row r="18" spans="1:5">
      <c r="A18" s="156">
        <v>2015</v>
      </c>
      <c r="B18" s="157">
        <v>107690</v>
      </c>
      <c r="C18" s="157">
        <v>158738</v>
      </c>
      <c r="D18" s="21">
        <f t="shared" si="0"/>
        <v>0.59580074166378905</v>
      </c>
      <c r="E18" s="157"/>
    </row>
    <row r="19" spans="1:5">
      <c r="A19" s="159">
        <v>2016</v>
      </c>
      <c r="B19" s="160">
        <v>110573</v>
      </c>
      <c r="C19" s="160">
        <v>162654</v>
      </c>
      <c r="D19" s="21">
        <f t="shared" si="0"/>
        <v>0.59530719877610927</v>
      </c>
      <c r="E19" s="160"/>
    </row>
    <row r="20" spans="1:5">
      <c r="A20" s="159">
        <v>2017</v>
      </c>
      <c r="B20" s="160">
        <v>113038</v>
      </c>
      <c r="C20" s="160">
        <v>164599</v>
      </c>
      <c r="D20" s="21">
        <f t="shared" si="0"/>
        <v>0.59285685985657532</v>
      </c>
      <c r="E20" s="160"/>
    </row>
    <row r="21" spans="1:5">
      <c r="A21" s="159">
        <v>2018</v>
      </c>
      <c r="B21" s="160">
        <v>113046</v>
      </c>
      <c r="C21" s="160">
        <v>165288</v>
      </c>
      <c r="D21" s="21">
        <f t="shared" si="0"/>
        <v>0.59384767940675587</v>
      </c>
      <c r="E21" s="160"/>
    </row>
    <row r="22" spans="1:5">
      <c r="A22" s="159">
        <v>2019</v>
      </c>
      <c r="B22" s="161">
        <v>113663</v>
      </c>
      <c r="C22" s="161">
        <v>168039</v>
      </c>
      <c r="D22" s="21">
        <f t="shared" si="0"/>
        <v>0.59651333678852125</v>
      </c>
      <c r="E22" s="157"/>
    </row>
    <row r="23" spans="1:5">
      <c r="A23" s="159">
        <v>2020</v>
      </c>
      <c r="B23" s="161">
        <v>117248</v>
      </c>
      <c r="C23" s="161">
        <v>175586</v>
      </c>
      <c r="D23" s="21">
        <f t="shared" si="0"/>
        <v>0.59960933498159363</v>
      </c>
      <c r="E23" s="157"/>
    </row>
    <row r="24" spans="1:5">
      <c r="A24" s="159">
        <v>2021</v>
      </c>
      <c r="B24" s="161">
        <v>121750</v>
      </c>
      <c r="C24" s="161">
        <v>183135</v>
      </c>
      <c r="D24" s="21">
        <f t="shared" si="0"/>
        <v>0.60066910474441182</v>
      </c>
      <c r="E24" s="157"/>
    </row>
    <row r="25" spans="1:5">
      <c r="A25" s="159">
        <v>2022</v>
      </c>
      <c r="B25" s="161">
        <v>118782</v>
      </c>
      <c r="C25" s="161">
        <v>178993</v>
      </c>
      <c r="D25" s="21">
        <f t="shared" si="0"/>
        <v>0.60110150281252628</v>
      </c>
      <c r="E25" s="157"/>
    </row>
    <row r="26" spans="1:5">
      <c r="A26" s="159">
        <v>2023</v>
      </c>
      <c r="B26" s="161">
        <v>117897</v>
      </c>
      <c r="C26" s="161">
        <v>181165</v>
      </c>
      <c r="D26" s="21">
        <f t="shared" si="0"/>
        <v>0.60577739732898195</v>
      </c>
      <c r="E26" s="157"/>
    </row>
    <row r="27" spans="1:5">
      <c r="A27" s="162" t="s">
        <v>405</v>
      </c>
      <c r="B27" s="163"/>
      <c r="C27" s="163"/>
      <c r="D27" s="163"/>
    </row>
    <row r="28" spans="1:5">
      <c r="A28" s="150" t="s">
        <v>406</v>
      </c>
      <c r="B28" s="164"/>
      <c r="C28" s="164"/>
      <c r="D28" s="16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0173-8D3E-4130-AA93-69D1D699BB5A}">
  <dimension ref="A1:E25"/>
  <sheetViews>
    <sheetView workbookViewId="0">
      <selection activeCell="F28" sqref="F28"/>
    </sheetView>
  </sheetViews>
  <sheetFormatPr baseColWidth="10" defaultColWidth="9.08984375" defaultRowHeight="14.5"/>
  <sheetData>
    <row r="1" spans="1:5">
      <c r="A1" t="s">
        <v>70</v>
      </c>
      <c r="B1" s="53" t="s">
        <v>407</v>
      </c>
    </row>
    <row r="2" spans="1:5">
      <c r="C2" s="165" t="s">
        <v>408</v>
      </c>
      <c r="D2" s="165" t="s">
        <v>409</v>
      </c>
      <c r="E2" s="165" t="s">
        <v>410</v>
      </c>
    </row>
    <row r="3" spans="1:5">
      <c r="A3" s="50" t="s">
        <v>411</v>
      </c>
      <c r="B3" s="118" t="s">
        <v>327</v>
      </c>
      <c r="C3" s="166">
        <v>192747</v>
      </c>
      <c r="D3" s="166">
        <v>62841</v>
      </c>
      <c r="E3" s="167">
        <f>D3/(C3+D3)</f>
        <v>0.24586835062678999</v>
      </c>
    </row>
    <row r="4" spans="1:5">
      <c r="B4" s="118" t="s">
        <v>328</v>
      </c>
      <c r="C4" s="166">
        <v>201424</v>
      </c>
      <c r="D4" s="166">
        <v>65004</v>
      </c>
      <c r="E4" s="167">
        <f t="shared" ref="E4:E24" si="0">D4/(C4+D4)</f>
        <v>0.24398336511177504</v>
      </c>
    </row>
    <row r="5" spans="1:5">
      <c r="B5" s="118" t="s">
        <v>329</v>
      </c>
      <c r="C5" s="166">
        <v>206033</v>
      </c>
      <c r="D5" s="166">
        <v>67194</v>
      </c>
      <c r="E5" s="167">
        <f t="shared" si="0"/>
        <v>0.24592737906575851</v>
      </c>
    </row>
    <row r="6" spans="1:5">
      <c r="B6" s="118" t="s">
        <v>330</v>
      </c>
      <c r="C6" s="166">
        <v>205238</v>
      </c>
      <c r="D6" s="166">
        <v>72399</v>
      </c>
      <c r="E6" s="167">
        <f t="shared" si="0"/>
        <v>0.26076855750494349</v>
      </c>
    </row>
    <row r="7" spans="1:5">
      <c r="B7" s="118" t="s">
        <v>331</v>
      </c>
      <c r="C7" s="10">
        <v>201570</v>
      </c>
      <c r="D7" s="10">
        <v>76764</v>
      </c>
      <c r="E7" s="167">
        <f t="shared" si="0"/>
        <v>0.27579814180085799</v>
      </c>
    </row>
    <row r="8" spans="1:5">
      <c r="B8" s="50" t="s">
        <v>332</v>
      </c>
      <c r="C8" s="10">
        <v>199134</v>
      </c>
      <c r="D8" s="10">
        <v>82568</v>
      </c>
      <c r="E8" s="167">
        <f t="shared" si="0"/>
        <v>0.29310406031906056</v>
      </c>
    </row>
    <row r="9" spans="1:5">
      <c r="B9" s="50" t="s">
        <v>333</v>
      </c>
      <c r="C9" s="10">
        <v>199554</v>
      </c>
      <c r="D9" s="10">
        <v>93280</v>
      </c>
      <c r="E9" s="167">
        <f t="shared" si="0"/>
        <v>0.3185422457774712</v>
      </c>
    </row>
    <row r="10" spans="1:5">
      <c r="B10" s="50" t="s">
        <v>334</v>
      </c>
      <c r="C10" s="10">
        <v>204835</v>
      </c>
      <c r="D10" s="10">
        <v>100050</v>
      </c>
      <c r="E10" s="167">
        <f t="shared" si="0"/>
        <v>0.3281565180313889</v>
      </c>
    </row>
    <row r="11" spans="1:5">
      <c r="B11" s="50" t="s">
        <v>335</v>
      </c>
      <c r="C11" s="10">
        <v>197981</v>
      </c>
      <c r="D11" s="10">
        <v>99794</v>
      </c>
      <c r="E11" s="167">
        <f t="shared" si="0"/>
        <v>0.33513223071110737</v>
      </c>
    </row>
    <row r="12" spans="1:5">
      <c r="B12" s="50" t="s">
        <v>353</v>
      </c>
      <c r="C12" s="10">
        <v>198559</v>
      </c>
      <c r="D12" s="10">
        <v>100503</v>
      </c>
      <c r="E12" s="167">
        <f t="shared" si="0"/>
        <v>0.33606074994482749</v>
      </c>
    </row>
    <row r="13" spans="1:5">
      <c r="A13" s="50" t="s">
        <v>290</v>
      </c>
      <c r="B13" s="50" t="s">
        <v>331</v>
      </c>
      <c r="C13" s="10">
        <v>80923</v>
      </c>
      <c r="D13" s="10">
        <v>32123</v>
      </c>
      <c r="E13" s="167">
        <f t="shared" si="0"/>
        <v>0.28415866107602217</v>
      </c>
    </row>
    <row r="14" spans="1:5">
      <c r="B14" s="50" t="s">
        <v>332</v>
      </c>
      <c r="C14" s="10">
        <v>79686</v>
      </c>
      <c r="D14" s="10">
        <v>33987</v>
      </c>
      <c r="E14" s="167">
        <f t="shared" si="0"/>
        <v>0.29898920588002426</v>
      </c>
    </row>
    <row r="15" spans="1:5">
      <c r="B15" s="50" t="s">
        <v>333</v>
      </c>
      <c r="C15" s="10">
        <v>79545</v>
      </c>
      <c r="D15" s="10">
        <v>37703</v>
      </c>
      <c r="E15" s="167">
        <f t="shared" si="0"/>
        <v>0.32156625272925765</v>
      </c>
    </row>
    <row r="16" spans="1:5">
      <c r="B16" s="50" t="s">
        <v>334</v>
      </c>
      <c r="C16" s="10">
        <v>81992</v>
      </c>
      <c r="D16" s="10">
        <v>39758</v>
      </c>
      <c r="E16" s="167">
        <f t="shared" si="0"/>
        <v>0.32655441478439423</v>
      </c>
    </row>
    <row r="17" spans="1:5">
      <c r="B17" s="50" t="s">
        <v>335</v>
      </c>
      <c r="C17" s="10">
        <v>79556</v>
      </c>
      <c r="D17" s="10">
        <v>39226</v>
      </c>
      <c r="E17" s="167">
        <f t="shared" si="0"/>
        <v>0.33023522082470408</v>
      </c>
    </row>
    <row r="18" spans="1:5">
      <c r="B18" s="50" t="s">
        <v>353</v>
      </c>
      <c r="C18" s="10">
        <v>79570</v>
      </c>
      <c r="D18" s="10">
        <v>38327</v>
      </c>
      <c r="E18" s="167">
        <f t="shared" si="0"/>
        <v>0.32508884874085009</v>
      </c>
    </row>
    <row r="19" spans="1:5">
      <c r="A19" s="50" t="s">
        <v>289</v>
      </c>
      <c r="B19" s="50" t="s">
        <v>331</v>
      </c>
      <c r="C19" s="10">
        <v>120647</v>
      </c>
      <c r="D19" s="10">
        <v>44641</v>
      </c>
      <c r="E19" s="167">
        <f t="shared" si="0"/>
        <v>0.27008010260877985</v>
      </c>
    </row>
    <row r="20" spans="1:5">
      <c r="B20" s="50" t="s">
        <v>332</v>
      </c>
      <c r="C20" s="10">
        <v>119448</v>
      </c>
      <c r="D20" s="10">
        <v>48581</v>
      </c>
      <c r="E20" s="167">
        <f t="shared" si="0"/>
        <v>0.28912271096060799</v>
      </c>
    </row>
    <row r="21" spans="1:5">
      <c r="B21" s="50" t="s">
        <v>333</v>
      </c>
      <c r="C21" s="10">
        <v>120009</v>
      </c>
      <c r="D21" s="10">
        <v>55577</v>
      </c>
      <c r="E21" s="167">
        <f t="shared" si="0"/>
        <v>0.31652295741118314</v>
      </c>
    </row>
    <row r="22" spans="1:5">
      <c r="B22" s="50" t="s">
        <v>334</v>
      </c>
      <c r="C22" s="10">
        <v>122843</v>
      </c>
      <c r="D22" s="10">
        <v>60292</v>
      </c>
      <c r="E22" s="167">
        <f t="shared" si="0"/>
        <v>0.32922161247167392</v>
      </c>
    </row>
    <row r="23" spans="1:5">
      <c r="B23" s="50" t="s">
        <v>335</v>
      </c>
      <c r="C23" s="10">
        <v>118425</v>
      </c>
      <c r="D23" s="10">
        <v>60568</v>
      </c>
      <c r="E23" s="167">
        <f t="shared" si="0"/>
        <v>0.33838194789740383</v>
      </c>
    </row>
    <row r="24" spans="1:5">
      <c r="B24" s="50" t="s">
        <v>353</v>
      </c>
      <c r="C24" s="10">
        <v>118989</v>
      </c>
      <c r="D24" s="10">
        <v>62176</v>
      </c>
      <c r="E24" s="167">
        <f t="shared" si="0"/>
        <v>0.34320094941075813</v>
      </c>
    </row>
    <row r="25" spans="1:5">
      <c r="A25" s="150" t="s">
        <v>406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249F-0D0B-47C0-93B8-0210635E61DE}">
  <dimension ref="A1:K13"/>
  <sheetViews>
    <sheetView workbookViewId="0">
      <selection activeCell="C22" sqref="C22"/>
    </sheetView>
  </sheetViews>
  <sheetFormatPr baseColWidth="10" defaultColWidth="9.08984375" defaultRowHeight="14.5"/>
  <sheetData>
    <row r="1" spans="1:11">
      <c r="A1" s="27" t="s">
        <v>412</v>
      </c>
      <c r="B1" s="153" t="s">
        <v>413</v>
      </c>
    </row>
    <row r="2" spans="1:11">
      <c r="A2" s="152"/>
      <c r="C2" s="168" t="s">
        <v>331</v>
      </c>
      <c r="D2" s="168" t="s">
        <v>332</v>
      </c>
      <c r="E2" s="168" t="s">
        <v>333</v>
      </c>
      <c r="F2" s="168" t="s">
        <v>334</v>
      </c>
      <c r="G2" s="168" t="s">
        <v>335</v>
      </c>
      <c r="H2">
        <v>2023</v>
      </c>
      <c r="I2" s="169"/>
      <c r="J2" s="169"/>
      <c r="K2" s="169"/>
    </row>
    <row r="3" spans="1:11">
      <c r="A3" t="s">
        <v>414</v>
      </c>
      <c r="B3" s="152" t="s">
        <v>415</v>
      </c>
      <c r="C3" s="161">
        <v>13642</v>
      </c>
      <c r="D3" s="161">
        <v>14259</v>
      </c>
      <c r="E3" s="161">
        <v>15513</v>
      </c>
      <c r="F3" s="161">
        <v>15528</v>
      </c>
      <c r="G3" s="10">
        <v>14625</v>
      </c>
      <c r="H3" s="10">
        <v>14486</v>
      </c>
      <c r="I3" s="10"/>
      <c r="J3" s="10"/>
      <c r="K3" s="10"/>
    </row>
    <row r="4" spans="1:11">
      <c r="A4" t="s">
        <v>416</v>
      </c>
      <c r="B4" s="152" t="s">
        <v>417</v>
      </c>
      <c r="C4" s="161">
        <v>8181</v>
      </c>
      <c r="D4" s="161">
        <v>9105</v>
      </c>
      <c r="E4" s="161">
        <v>12824</v>
      </c>
      <c r="F4" s="161">
        <v>15575</v>
      </c>
      <c r="G4" s="10">
        <v>15335</v>
      </c>
      <c r="H4" s="10">
        <v>14648</v>
      </c>
      <c r="I4" s="10"/>
      <c r="J4" s="10"/>
      <c r="K4" s="10"/>
    </row>
    <row r="5" spans="1:11">
      <c r="A5" t="s">
        <v>418</v>
      </c>
      <c r="B5" s="152" t="s">
        <v>419</v>
      </c>
      <c r="C5" s="161">
        <v>16540</v>
      </c>
      <c r="D5" s="161">
        <v>16424</v>
      </c>
      <c r="E5" s="161">
        <v>16799</v>
      </c>
      <c r="F5" s="161">
        <v>16991</v>
      </c>
      <c r="G5" s="10">
        <v>17252</v>
      </c>
      <c r="H5" s="10">
        <v>16193</v>
      </c>
      <c r="I5" s="10"/>
      <c r="J5" s="10"/>
      <c r="K5" s="10"/>
    </row>
    <row r="6" spans="1:11">
      <c r="A6" t="s">
        <v>420</v>
      </c>
      <c r="B6" s="152" t="s">
        <v>421</v>
      </c>
      <c r="C6" s="161">
        <v>15836</v>
      </c>
      <c r="D6" s="161">
        <v>16134</v>
      </c>
      <c r="E6" s="161">
        <v>15738</v>
      </c>
      <c r="F6" s="161">
        <v>17124</v>
      </c>
      <c r="G6" s="10">
        <v>16511</v>
      </c>
      <c r="H6" s="10">
        <v>16126</v>
      </c>
      <c r="I6" s="10"/>
      <c r="J6" s="10"/>
      <c r="K6" s="10"/>
    </row>
    <row r="7" spans="1:11">
      <c r="A7" t="s">
        <v>422</v>
      </c>
      <c r="B7" s="152" t="s">
        <v>423</v>
      </c>
      <c r="C7" s="161">
        <v>18105</v>
      </c>
      <c r="D7" s="161">
        <v>17890</v>
      </c>
      <c r="E7" s="161">
        <v>17810</v>
      </c>
      <c r="F7" s="161">
        <v>17966</v>
      </c>
      <c r="G7" s="10">
        <v>16926</v>
      </c>
      <c r="H7" s="10">
        <v>17106</v>
      </c>
      <c r="I7" s="10"/>
      <c r="J7" s="10"/>
      <c r="K7" s="10"/>
    </row>
    <row r="8" spans="1:11">
      <c r="A8" t="s">
        <v>424</v>
      </c>
      <c r="B8" s="152" t="s">
        <v>425</v>
      </c>
      <c r="C8" s="161">
        <v>17607</v>
      </c>
      <c r="D8" s="161">
        <v>17955</v>
      </c>
      <c r="E8" s="161">
        <v>18905</v>
      </c>
      <c r="F8" s="161">
        <v>20124</v>
      </c>
      <c r="G8" s="10">
        <v>19252</v>
      </c>
      <c r="H8" s="10">
        <v>19549</v>
      </c>
      <c r="I8" s="10"/>
      <c r="J8" s="10"/>
      <c r="K8" s="10"/>
    </row>
    <row r="9" spans="1:11">
      <c r="A9" t="s">
        <v>426</v>
      </c>
      <c r="B9" s="152" t="s">
        <v>427</v>
      </c>
      <c r="C9" s="161">
        <v>19728</v>
      </c>
      <c r="D9" s="161">
        <v>19301</v>
      </c>
      <c r="E9" s="161">
        <v>21031</v>
      </c>
      <c r="F9" s="161">
        <v>21475</v>
      </c>
      <c r="G9" s="10">
        <v>20360</v>
      </c>
      <c r="H9" s="10">
        <v>20456</v>
      </c>
    </row>
    <row r="10" spans="1:11">
      <c r="A10" t="s">
        <v>428</v>
      </c>
      <c r="B10" s="152" t="s">
        <v>429</v>
      </c>
      <c r="C10" s="161">
        <v>20428</v>
      </c>
      <c r="D10" s="161">
        <v>20729</v>
      </c>
      <c r="E10" s="161">
        <v>21302</v>
      </c>
      <c r="F10" s="161">
        <v>21790</v>
      </c>
      <c r="G10" s="10">
        <v>21678</v>
      </c>
      <c r="H10" s="10">
        <v>22438</v>
      </c>
    </row>
    <row r="11" spans="1:11">
      <c r="A11" t="s">
        <v>430</v>
      </c>
      <c r="B11" s="152" t="s">
        <v>431</v>
      </c>
      <c r="C11" s="161">
        <v>27354</v>
      </c>
      <c r="D11" s="161">
        <v>27177</v>
      </c>
      <c r="E11" s="161">
        <v>26543</v>
      </c>
      <c r="F11" s="161">
        <v>26059</v>
      </c>
      <c r="G11" s="10">
        <v>25727</v>
      </c>
      <c r="H11" s="10">
        <v>25792</v>
      </c>
    </row>
    <row r="12" spans="1:11">
      <c r="A12" t="s">
        <v>432</v>
      </c>
      <c r="B12" s="152" t="s">
        <v>433</v>
      </c>
      <c r="C12" s="161">
        <v>40763</v>
      </c>
      <c r="D12" s="161">
        <v>41654</v>
      </c>
      <c r="E12" s="161">
        <v>41923</v>
      </c>
      <c r="F12" s="161">
        <v>43693</v>
      </c>
      <c r="G12" s="10">
        <v>42960</v>
      </c>
      <c r="H12" s="10">
        <v>43194</v>
      </c>
    </row>
    <row r="13" spans="1:11">
      <c r="A13" s="150" t="s">
        <v>406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3331-CEDC-407F-ACFE-0DE5FEBE9C93}">
  <dimension ref="A1:Z24"/>
  <sheetViews>
    <sheetView topLeftCell="A16" workbookViewId="0">
      <selection activeCell="T44" sqref="T44"/>
    </sheetView>
  </sheetViews>
  <sheetFormatPr baseColWidth="10" defaultColWidth="9.08984375" defaultRowHeight="14.5"/>
  <cols>
    <col min="3" max="26" width="9.54296875" bestFit="1" customWidth="1"/>
  </cols>
  <sheetData>
    <row r="1" spans="1:26">
      <c r="A1" s="27" t="s">
        <v>434</v>
      </c>
      <c r="B1" s="27" t="s">
        <v>435</v>
      </c>
    </row>
    <row r="2" spans="1:26">
      <c r="C2" t="s">
        <v>436</v>
      </c>
      <c r="D2" t="s">
        <v>437</v>
      </c>
      <c r="E2" t="s">
        <v>438</v>
      </c>
      <c r="F2" t="s">
        <v>439</v>
      </c>
      <c r="G2" t="s">
        <v>440</v>
      </c>
      <c r="H2" t="s">
        <v>441</v>
      </c>
      <c r="I2" t="s">
        <v>442</v>
      </c>
      <c r="J2" t="s">
        <v>443</v>
      </c>
      <c r="K2" t="s">
        <v>444</v>
      </c>
      <c r="L2" t="s">
        <v>225</v>
      </c>
      <c r="M2" t="s">
        <v>445</v>
      </c>
      <c r="N2" t="s">
        <v>446</v>
      </c>
      <c r="O2" t="s">
        <v>325</v>
      </c>
      <c r="P2" t="s">
        <v>326</v>
      </c>
      <c r="Q2" t="s">
        <v>327</v>
      </c>
      <c r="R2" t="s">
        <v>328</v>
      </c>
      <c r="S2" t="s">
        <v>329</v>
      </c>
      <c r="T2" t="s">
        <v>330</v>
      </c>
      <c r="U2" t="s">
        <v>331</v>
      </c>
      <c r="V2" t="s">
        <v>332</v>
      </c>
      <c r="W2" t="s">
        <v>333</v>
      </c>
      <c r="X2" t="s">
        <v>334</v>
      </c>
      <c r="Y2" t="s">
        <v>335</v>
      </c>
      <c r="Z2" t="s">
        <v>353</v>
      </c>
    </row>
    <row r="3" spans="1:26">
      <c r="A3" t="s">
        <v>447</v>
      </c>
      <c r="B3" t="s">
        <v>448</v>
      </c>
      <c r="C3">
        <v>204</v>
      </c>
      <c r="D3">
        <v>14</v>
      </c>
      <c r="E3">
        <v>141</v>
      </c>
      <c r="F3">
        <v>181</v>
      </c>
      <c r="G3">
        <v>1341</v>
      </c>
      <c r="H3">
        <v>1480</v>
      </c>
      <c r="I3">
        <v>1629</v>
      </c>
      <c r="J3">
        <v>1764</v>
      </c>
      <c r="K3">
        <v>1726</v>
      </c>
      <c r="L3">
        <v>1750</v>
      </c>
      <c r="M3">
        <v>1734</v>
      </c>
      <c r="N3">
        <v>1851</v>
      </c>
      <c r="O3">
        <v>1894</v>
      </c>
      <c r="P3">
        <v>1964</v>
      </c>
      <c r="Q3">
        <v>319</v>
      </c>
      <c r="R3">
        <v>372</v>
      </c>
      <c r="S3">
        <v>328</v>
      </c>
      <c r="T3">
        <v>292</v>
      </c>
      <c r="U3">
        <v>387</v>
      </c>
      <c r="V3">
        <v>371</v>
      </c>
      <c r="W3">
        <v>694</v>
      </c>
      <c r="X3">
        <v>733</v>
      </c>
      <c r="Y3">
        <v>656</v>
      </c>
      <c r="Z3">
        <v>631</v>
      </c>
    </row>
    <row r="4" spans="1:26">
      <c r="B4" t="s">
        <v>449</v>
      </c>
      <c r="C4">
        <v>28945</v>
      </c>
      <c r="D4">
        <v>29253</v>
      </c>
      <c r="E4">
        <v>31448</v>
      </c>
      <c r="F4">
        <v>28247</v>
      </c>
      <c r="G4">
        <v>28893</v>
      </c>
      <c r="H4">
        <v>29924</v>
      </c>
      <c r="I4">
        <v>27431</v>
      </c>
      <c r="J4">
        <v>24874</v>
      </c>
      <c r="K4">
        <v>25449</v>
      </c>
      <c r="L4">
        <v>26604</v>
      </c>
      <c r="M4">
        <v>26339</v>
      </c>
      <c r="N4">
        <v>27456</v>
      </c>
      <c r="O4">
        <v>27309</v>
      </c>
      <c r="P4">
        <v>26309</v>
      </c>
      <c r="Q4">
        <v>25892</v>
      </c>
      <c r="R4">
        <v>26521</v>
      </c>
      <c r="S4">
        <v>27178</v>
      </c>
      <c r="T4">
        <v>27696</v>
      </c>
      <c r="U4">
        <v>28120</v>
      </c>
      <c r="V4">
        <v>28491</v>
      </c>
      <c r="W4">
        <v>28569</v>
      </c>
      <c r="X4">
        <v>28887</v>
      </c>
      <c r="Y4">
        <v>27452</v>
      </c>
      <c r="Z4">
        <v>27264</v>
      </c>
    </row>
    <row r="5" spans="1:26">
      <c r="B5" t="s">
        <v>450</v>
      </c>
      <c r="C5">
        <v>30682</v>
      </c>
      <c r="D5">
        <v>31232</v>
      </c>
      <c r="E5">
        <v>32107</v>
      </c>
      <c r="F5">
        <v>30879</v>
      </c>
      <c r="G5">
        <v>31178</v>
      </c>
      <c r="H5">
        <v>30232</v>
      </c>
      <c r="I5">
        <v>30015</v>
      </c>
      <c r="J5">
        <v>30677</v>
      </c>
      <c r="K5">
        <v>30315</v>
      </c>
      <c r="L5">
        <v>31948</v>
      </c>
      <c r="M5">
        <v>33342</v>
      </c>
      <c r="N5">
        <v>33787</v>
      </c>
      <c r="O5">
        <v>35725</v>
      </c>
      <c r="P5">
        <v>36060</v>
      </c>
      <c r="Q5">
        <v>38227</v>
      </c>
      <c r="R5">
        <v>41464</v>
      </c>
      <c r="S5">
        <v>43901</v>
      </c>
      <c r="T5">
        <v>45214</v>
      </c>
      <c r="U5">
        <v>47769</v>
      </c>
      <c r="V5">
        <v>48266</v>
      </c>
      <c r="W5">
        <v>49275</v>
      </c>
      <c r="X5">
        <v>50867</v>
      </c>
      <c r="Y5">
        <v>47644</v>
      </c>
      <c r="Z5">
        <v>45850</v>
      </c>
    </row>
    <row r="6" spans="1:26">
      <c r="B6" t="s">
        <v>451</v>
      </c>
      <c r="C6">
        <v>24504</v>
      </c>
      <c r="D6">
        <v>24413</v>
      </c>
      <c r="E6">
        <v>26811</v>
      </c>
      <c r="F6">
        <v>30578</v>
      </c>
      <c r="G6">
        <v>30597</v>
      </c>
      <c r="H6">
        <v>31657</v>
      </c>
      <c r="I6">
        <v>30503</v>
      </c>
      <c r="J6">
        <v>28446</v>
      </c>
      <c r="K6">
        <v>29465</v>
      </c>
      <c r="L6">
        <v>30721</v>
      </c>
      <c r="M6">
        <v>31150</v>
      </c>
      <c r="N6">
        <v>31296</v>
      </c>
      <c r="O6">
        <v>32203</v>
      </c>
      <c r="P6">
        <v>32600</v>
      </c>
      <c r="Q6">
        <v>32851</v>
      </c>
      <c r="R6">
        <v>33862</v>
      </c>
      <c r="S6">
        <v>34407</v>
      </c>
      <c r="T6">
        <v>35047</v>
      </c>
      <c r="U6">
        <v>35455</v>
      </c>
      <c r="V6">
        <v>36467</v>
      </c>
      <c r="W6">
        <v>37983</v>
      </c>
      <c r="X6">
        <v>38774</v>
      </c>
      <c r="Y6">
        <v>38330</v>
      </c>
      <c r="Z6">
        <v>38351</v>
      </c>
    </row>
    <row r="7" spans="1:26">
      <c r="B7" t="s">
        <v>452</v>
      </c>
      <c r="C7">
        <v>26584</v>
      </c>
      <c r="D7">
        <v>30779</v>
      </c>
      <c r="E7">
        <v>38348</v>
      </c>
      <c r="F7">
        <v>37677</v>
      </c>
      <c r="G7">
        <v>36653</v>
      </c>
      <c r="H7">
        <v>36271</v>
      </c>
      <c r="I7">
        <v>37230</v>
      </c>
      <c r="J7">
        <v>37339</v>
      </c>
      <c r="K7">
        <v>40400</v>
      </c>
      <c r="L7">
        <v>40570</v>
      </c>
      <c r="M7">
        <v>42000</v>
      </c>
      <c r="N7">
        <v>44230</v>
      </c>
      <c r="O7">
        <v>46948</v>
      </c>
      <c r="P7">
        <v>48619</v>
      </c>
      <c r="Q7">
        <v>46946</v>
      </c>
      <c r="R7">
        <v>50081</v>
      </c>
      <c r="S7">
        <v>52165</v>
      </c>
      <c r="T7">
        <v>52792</v>
      </c>
      <c r="U7">
        <v>51606</v>
      </c>
      <c r="V7">
        <v>52383</v>
      </c>
      <c r="W7">
        <v>57872</v>
      </c>
      <c r="X7">
        <v>61265</v>
      </c>
      <c r="Y7">
        <v>58682</v>
      </c>
      <c r="Z7">
        <v>58183</v>
      </c>
    </row>
    <row r="8" spans="1:26">
      <c r="B8" t="s">
        <v>453</v>
      </c>
      <c r="C8">
        <v>36173</v>
      </c>
      <c r="D8">
        <v>36427</v>
      </c>
      <c r="E8">
        <v>36693</v>
      </c>
      <c r="F8">
        <v>35470</v>
      </c>
      <c r="G8">
        <v>34227</v>
      </c>
      <c r="H8">
        <v>32693</v>
      </c>
      <c r="I8">
        <v>32955</v>
      </c>
      <c r="J8">
        <v>32848</v>
      </c>
      <c r="K8">
        <v>34080</v>
      </c>
      <c r="L8">
        <v>35711</v>
      </c>
      <c r="M8">
        <v>37712</v>
      </c>
      <c r="N8">
        <v>39403</v>
      </c>
      <c r="O8">
        <v>41367</v>
      </c>
      <c r="P8">
        <v>43944</v>
      </c>
      <c r="Q8">
        <v>46354</v>
      </c>
      <c r="R8">
        <v>47929</v>
      </c>
      <c r="S8">
        <v>48713</v>
      </c>
      <c r="T8">
        <v>49489</v>
      </c>
      <c r="U8">
        <v>49898</v>
      </c>
      <c r="V8">
        <v>49764</v>
      </c>
      <c r="W8">
        <v>50757</v>
      </c>
      <c r="X8">
        <v>53540</v>
      </c>
      <c r="Y8">
        <v>53708</v>
      </c>
      <c r="Z8">
        <v>53630</v>
      </c>
    </row>
    <row r="9" spans="1:26">
      <c r="B9" t="s">
        <v>454</v>
      </c>
      <c r="C9">
        <v>33540</v>
      </c>
      <c r="D9">
        <v>36179</v>
      </c>
      <c r="E9">
        <v>38642</v>
      </c>
      <c r="F9">
        <v>42222</v>
      </c>
      <c r="G9">
        <v>43294</v>
      </c>
      <c r="H9">
        <v>44183</v>
      </c>
      <c r="I9">
        <v>44818</v>
      </c>
      <c r="J9">
        <v>44523</v>
      </c>
      <c r="K9">
        <v>46310</v>
      </c>
      <c r="L9">
        <v>48325</v>
      </c>
      <c r="M9">
        <v>48648</v>
      </c>
      <c r="N9">
        <v>50240</v>
      </c>
      <c r="O9">
        <v>51156</v>
      </c>
      <c r="P9">
        <v>51510</v>
      </c>
      <c r="Q9">
        <v>52372</v>
      </c>
      <c r="R9">
        <v>53522</v>
      </c>
      <c r="S9">
        <v>54417</v>
      </c>
      <c r="T9">
        <v>54743</v>
      </c>
      <c r="U9">
        <v>54828</v>
      </c>
      <c r="V9">
        <v>55543</v>
      </c>
      <c r="W9">
        <v>57378</v>
      </c>
      <c r="X9">
        <v>58891</v>
      </c>
      <c r="Y9">
        <v>59607</v>
      </c>
      <c r="Z9">
        <v>60204</v>
      </c>
    </row>
    <row r="10" spans="1:26">
      <c r="B10" t="s">
        <v>455</v>
      </c>
      <c r="C10">
        <v>1594</v>
      </c>
      <c r="D10">
        <v>1667</v>
      </c>
      <c r="E10">
        <v>1651</v>
      </c>
      <c r="F10">
        <v>1272</v>
      </c>
      <c r="G10">
        <v>1269</v>
      </c>
      <c r="H10">
        <v>1159</v>
      </c>
      <c r="I10">
        <v>1073</v>
      </c>
      <c r="J10">
        <v>1034</v>
      </c>
      <c r="K10">
        <v>1048</v>
      </c>
      <c r="L10">
        <v>1097</v>
      </c>
      <c r="M10">
        <v>1178</v>
      </c>
      <c r="N10">
        <v>1232</v>
      </c>
      <c r="O10">
        <v>1206</v>
      </c>
      <c r="P10">
        <v>1255</v>
      </c>
      <c r="Q10">
        <v>1263</v>
      </c>
      <c r="R10">
        <v>1331</v>
      </c>
      <c r="S10">
        <v>1466</v>
      </c>
      <c r="T10">
        <v>1487</v>
      </c>
      <c r="U10">
        <v>1552</v>
      </c>
      <c r="V10">
        <v>1562</v>
      </c>
      <c r="W10">
        <v>1656</v>
      </c>
      <c r="X10">
        <v>1921</v>
      </c>
      <c r="Y10">
        <v>1872</v>
      </c>
      <c r="Z10">
        <v>1885</v>
      </c>
    </row>
    <row r="11" spans="1:26">
      <c r="B11" t="s">
        <v>456</v>
      </c>
      <c r="C11">
        <v>2860</v>
      </c>
      <c r="D11">
        <v>2083</v>
      </c>
      <c r="E11">
        <v>2326</v>
      </c>
      <c r="F11">
        <v>2348</v>
      </c>
      <c r="G11">
        <v>2170</v>
      </c>
      <c r="H11">
        <v>2588</v>
      </c>
      <c r="I11">
        <v>2593</v>
      </c>
      <c r="J11">
        <v>3084</v>
      </c>
      <c r="K11">
        <v>3715</v>
      </c>
      <c r="L11">
        <v>4587</v>
      </c>
      <c r="M11">
        <v>4055</v>
      </c>
      <c r="N11">
        <v>4765</v>
      </c>
      <c r="O11">
        <v>6215</v>
      </c>
      <c r="P11">
        <v>9549</v>
      </c>
      <c r="Q11">
        <v>8389</v>
      </c>
      <c r="R11">
        <v>9458</v>
      </c>
      <c r="S11">
        <v>8600</v>
      </c>
      <c r="T11">
        <v>8820</v>
      </c>
      <c r="U11">
        <v>7024</v>
      </c>
      <c r="V11">
        <v>6971</v>
      </c>
      <c r="W11">
        <v>7001</v>
      </c>
      <c r="X11">
        <v>8173</v>
      </c>
      <c r="Y11">
        <v>7787</v>
      </c>
      <c r="Z11">
        <v>8861</v>
      </c>
    </row>
    <row r="12" spans="1:26">
      <c r="B12" t="s">
        <v>457</v>
      </c>
      <c r="C12">
        <v>916</v>
      </c>
      <c r="D12">
        <v>850</v>
      </c>
      <c r="E12">
        <v>526</v>
      </c>
      <c r="F12">
        <v>896</v>
      </c>
      <c r="G12">
        <v>1379</v>
      </c>
      <c r="H12">
        <v>1077</v>
      </c>
      <c r="I12">
        <v>2982</v>
      </c>
      <c r="J12">
        <v>3674</v>
      </c>
      <c r="K12">
        <v>1675</v>
      </c>
      <c r="L12">
        <v>1607</v>
      </c>
      <c r="M12">
        <v>1589</v>
      </c>
      <c r="N12">
        <v>1580</v>
      </c>
      <c r="O12">
        <v>1549</v>
      </c>
      <c r="P12">
        <v>1507</v>
      </c>
      <c r="Q12">
        <v>2975</v>
      </c>
      <c r="R12">
        <v>1888</v>
      </c>
      <c r="S12">
        <v>2052</v>
      </c>
      <c r="T12">
        <v>2057</v>
      </c>
      <c r="U12">
        <v>1695</v>
      </c>
      <c r="V12">
        <v>1884</v>
      </c>
      <c r="W12">
        <v>1649</v>
      </c>
      <c r="X12">
        <v>1834</v>
      </c>
      <c r="Y12">
        <v>2037</v>
      </c>
      <c r="Z12">
        <v>4203</v>
      </c>
    </row>
    <row r="13" spans="1:26">
      <c r="A13" t="s">
        <v>458</v>
      </c>
      <c r="C13" t="s">
        <v>436</v>
      </c>
      <c r="D13" t="s">
        <v>437</v>
      </c>
      <c r="E13" t="s">
        <v>438</v>
      </c>
      <c r="F13" t="s">
        <v>439</v>
      </c>
      <c r="G13" t="s">
        <v>440</v>
      </c>
      <c r="H13" t="s">
        <v>441</v>
      </c>
      <c r="I13" t="s">
        <v>442</v>
      </c>
      <c r="J13" t="s">
        <v>443</v>
      </c>
      <c r="K13" t="s">
        <v>444</v>
      </c>
      <c r="L13" t="s">
        <v>225</v>
      </c>
      <c r="M13" t="s">
        <v>445</v>
      </c>
      <c r="N13" t="s">
        <v>446</v>
      </c>
      <c r="O13" t="s">
        <v>325</v>
      </c>
      <c r="P13" t="s">
        <v>326</v>
      </c>
      <c r="Q13" t="s">
        <v>327</v>
      </c>
      <c r="R13" t="s">
        <v>328</v>
      </c>
      <c r="S13" t="s">
        <v>329</v>
      </c>
      <c r="T13" t="s">
        <v>330</v>
      </c>
      <c r="U13" t="s">
        <v>331</v>
      </c>
      <c r="V13" t="s">
        <v>332</v>
      </c>
      <c r="W13" t="s">
        <v>333</v>
      </c>
      <c r="X13" t="s">
        <v>334</v>
      </c>
      <c r="Y13" t="s">
        <v>335</v>
      </c>
      <c r="Z13" t="s">
        <v>353</v>
      </c>
    </row>
    <row r="14" spans="1:26">
      <c r="B14" t="s">
        <v>448</v>
      </c>
      <c r="C14" s="170">
        <v>1.0967624004042968E-3</v>
      </c>
      <c r="D14" s="170">
        <v>7.2577593223326439E-5</v>
      </c>
      <c r="E14" s="170">
        <v>6.7563358617682434E-4</v>
      </c>
      <c r="F14" s="170">
        <v>8.6284978786289749E-4</v>
      </c>
      <c r="G14" s="170">
        <v>6.3554201164923389E-3</v>
      </c>
      <c r="H14" s="170">
        <v>7.0054528930627085E-3</v>
      </c>
      <c r="I14" s="170">
        <v>7.7120092411553341E-3</v>
      </c>
      <c r="J14" s="170">
        <v>8.4700594920845279E-3</v>
      </c>
      <c r="K14" s="170">
        <v>8.0585293884201832E-3</v>
      </c>
      <c r="L14" s="170">
        <v>7.8503499013098874E-3</v>
      </c>
      <c r="M14" s="170">
        <v>7.6137117064110612E-3</v>
      </c>
      <c r="N14" s="170">
        <v>7.8485413839891448E-3</v>
      </c>
      <c r="O14" s="170">
        <v>7.7126056716563781E-3</v>
      </c>
      <c r="P14" s="170">
        <v>7.7531314518962408E-3</v>
      </c>
      <c r="Q14" s="170">
        <v>1.2481024148238572E-3</v>
      </c>
      <c r="R14" s="170">
        <v>1.3962496434308707E-3</v>
      </c>
      <c r="S14" s="170">
        <v>1.2004670109469415E-3</v>
      </c>
      <c r="T14" s="170">
        <v>1.0517330182936713E-3</v>
      </c>
      <c r="U14" s="170">
        <v>1.390415831339326E-3</v>
      </c>
      <c r="V14" s="170">
        <v>1.3169945545292543E-3</v>
      </c>
      <c r="W14" s="170">
        <v>2.3699433808915633E-3</v>
      </c>
      <c r="X14" s="170">
        <v>2.4041851845777915E-3</v>
      </c>
      <c r="Y14" s="170">
        <v>2.2030056250524725E-3</v>
      </c>
      <c r="Z14" s="170">
        <v>2.109930382328748E-3</v>
      </c>
    </row>
    <row r="15" spans="1:26">
      <c r="B15" t="s">
        <v>449</v>
      </c>
      <c r="C15" s="170">
        <v>0.15561660627305082</v>
      </c>
      <c r="D15" s="170">
        <v>0.1516508810401406</v>
      </c>
      <c r="E15" s="170">
        <v>0.1506902483552395</v>
      </c>
      <c r="F15" s="170">
        <v>0.13465700529150976</v>
      </c>
      <c r="G15" s="170">
        <v>0.13693300031753405</v>
      </c>
      <c r="H15" s="170">
        <v>0.14164268403514085</v>
      </c>
      <c r="I15" s="170">
        <v>0.12986379711119211</v>
      </c>
      <c r="J15" s="170">
        <v>0.11943552143203545</v>
      </c>
      <c r="K15" s="170">
        <v>0.11881895388522899</v>
      </c>
      <c r="L15" s="170">
        <v>0.11934326215682756</v>
      </c>
      <c r="M15" s="170">
        <v>0.1156502610352716</v>
      </c>
      <c r="N15" s="170">
        <v>0.11641791044776119</v>
      </c>
      <c r="O15" s="170">
        <v>0.11120567491407815</v>
      </c>
      <c r="P15" s="170">
        <v>0.10385801189813554</v>
      </c>
      <c r="Q15" s="170">
        <v>0.10130366057874392</v>
      </c>
      <c r="R15" s="170">
        <v>9.9542840842554089E-2</v>
      </c>
      <c r="S15" s="170">
        <v>9.9470403730231638E-2</v>
      </c>
      <c r="T15" s="170">
        <v>9.9756156420073697E-2</v>
      </c>
      <c r="U15" s="170">
        <v>0.10102969813245956</v>
      </c>
      <c r="V15" s="170">
        <v>0.1011387920568544</v>
      </c>
      <c r="W15" s="170">
        <v>9.7560392577364652E-2</v>
      </c>
      <c r="X15" s="170">
        <v>9.474719976384538E-2</v>
      </c>
      <c r="Y15" s="170">
        <v>9.2190412223994628E-2</v>
      </c>
      <c r="Z15" s="170">
        <v>9.1165042700175877E-2</v>
      </c>
    </row>
    <row r="16" spans="1:26">
      <c r="B16" t="s">
        <v>450</v>
      </c>
      <c r="C16" s="170">
        <v>0.16495521553531683</v>
      </c>
      <c r="D16" s="170">
        <v>0.16191024225363795</v>
      </c>
      <c r="E16" s="170">
        <v>0.15384799681829289</v>
      </c>
      <c r="F16" s="170">
        <v>0.14720408065977023</v>
      </c>
      <c r="G16" s="170">
        <v>0.14776233287993895</v>
      </c>
      <c r="H16" s="170">
        <v>0.14310057558315661</v>
      </c>
      <c r="I16" s="170">
        <v>0.14209696585222673</v>
      </c>
      <c r="J16" s="170">
        <v>0.14729932825321829</v>
      </c>
      <c r="K16" s="170">
        <v>0.14153784380646456</v>
      </c>
      <c r="L16" s="170">
        <v>0.14331598779831328</v>
      </c>
      <c r="M16" s="170">
        <v>0.14639929395337808</v>
      </c>
      <c r="N16" s="170">
        <v>0.14326238127544097</v>
      </c>
      <c r="O16" s="170">
        <v>0.14547668300946362</v>
      </c>
      <c r="P16" s="170">
        <v>0.14235128317483628</v>
      </c>
      <c r="Q16" s="170">
        <v>0.14956492480085137</v>
      </c>
      <c r="R16" s="170">
        <v>0.15562928821295058</v>
      </c>
      <c r="S16" s="170">
        <v>0.16067592148652951</v>
      </c>
      <c r="T16" s="170">
        <v>0.16285293386688374</v>
      </c>
      <c r="U16" s="170">
        <v>0.17162473862338054</v>
      </c>
      <c r="V16" s="170">
        <v>0.17133708670864956</v>
      </c>
      <c r="W16" s="170">
        <v>0.16826939494730803</v>
      </c>
      <c r="X16" s="170">
        <v>0.16683995604900209</v>
      </c>
      <c r="Y16" s="170">
        <v>0.16</v>
      </c>
      <c r="Z16" s="170">
        <v>0.15331269101390346</v>
      </c>
    </row>
    <row r="17" spans="1:26">
      <c r="B17" t="s">
        <v>451</v>
      </c>
      <c r="C17" s="170">
        <v>0.13174051891915139</v>
      </c>
      <c r="D17" s="170">
        <v>0.12655977024007631</v>
      </c>
      <c r="E17" s="170">
        <v>0.12847100765238892</v>
      </c>
      <c r="F17" s="170">
        <v>0.14576917576393192</v>
      </c>
      <c r="G17" s="170">
        <v>0.14500879142752879</v>
      </c>
      <c r="H17" s="170">
        <v>0.14984569069978795</v>
      </c>
      <c r="I17" s="170">
        <v>0.14440725468567289</v>
      </c>
      <c r="J17" s="170">
        <v>0.13658691174140389</v>
      </c>
      <c r="K17" s="170">
        <v>0.13756927487242218</v>
      </c>
      <c r="L17" s="170">
        <v>0.13781177103893774</v>
      </c>
      <c r="M17" s="170">
        <v>0.1367745788089415</v>
      </c>
      <c r="N17" s="170">
        <v>0.1327001356852103</v>
      </c>
      <c r="O17" s="170">
        <v>0.13113465704559152</v>
      </c>
      <c r="P17" s="170">
        <v>0.12869250780642436</v>
      </c>
      <c r="Q17" s="170">
        <v>0.12853107344632769</v>
      </c>
      <c r="R17" s="170">
        <v>0.12709625114477457</v>
      </c>
      <c r="S17" s="170">
        <v>0.12592825745625433</v>
      </c>
      <c r="T17" s="170">
        <v>0.12623317497307635</v>
      </c>
      <c r="U17" s="170">
        <v>0.12738292842412355</v>
      </c>
      <c r="V17" s="170">
        <v>0.12945240005395772</v>
      </c>
      <c r="W17" s="170">
        <v>0.12970829889971794</v>
      </c>
      <c r="X17" s="170">
        <v>0.12717582039129507</v>
      </c>
      <c r="Y17" s="170">
        <v>0.12872135001259341</v>
      </c>
      <c r="Z17" s="170">
        <v>0.12823762296781269</v>
      </c>
    </row>
    <row r="18" spans="1:26">
      <c r="B18" t="s">
        <v>452</v>
      </c>
      <c r="C18" s="170">
        <v>0.14292319437425405</v>
      </c>
      <c r="D18" s="170">
        <v>0.15956183870148319</v>
      </c>
      <c r="E18" s="170">
        <v>0.18375316852985007</v>
      </c>
      <c r="F18" s="170">
        <v>0.17961100252657672</v>
      </c>
      <c r="G18" s="170">
        <v>0.17371007720342557</v>
      </c>
      <c r="H18" s="170">
        <v>0.17168566343532263</v>
      </c>
      <c r="I18" s="170">
        <v>0.17625420751885396</v>
      </c>
      <c r="J18" s="170">
        <v>0.17928772753681643</v>
      </c>
      <c r="K18" s="170">
        <v>0.18862374698272039</v>
      </c>
      <c r="L18" s="170">
        <v>0.18199354028350978</v>
      </c>
      <c r="M18" s="170">
        <v>0.18441516243902226</v>
      </c>
      <c r="N18" s="170">
        <v>0.18754240162822253</v>
      </c>
      <c r="O18" s="170">
        <v>0.19117814734578861</v>
      </c>
      <c r="P18" s="170">
        <v>0.19192947966382043</v>
      </c>
      <c r="Q18" s="170">
        <v>0.18367841995711848</v>
      </c>
      <c r="R18" s="170">
        <v>0.18797198492650924</v>
      </c>
      <c r="S18" s="170">
        <v>0.19092183422575368</v>
      </c>
      <c r="T18" s="170">
        <v>0.19014756678684758</v>
      </c>
      <c r="U18" s="170">
        <v>0.18541033434650456</v>
      </c>
      <c r="V18" s="170">
        <v>0.18595182142831787</v>
      </c>
      <c r="W18" s="170">
        <v>0.1976273246959028</v>
      </c>
      <c r="X18" s="170">
        <v>0.20094461846269904</v>
      </c>
      <c r="Y18" s="170">
        <v>0.19706825623373353</v>
      </c>
      <c r="Z18" s="170">
        <v>0.19455163143428453</v>
      </c>
    </row>
    <row r="19" spans="1:26">
      <c r="B19" t="s">
        <v>453</v>
      </c>
      <c r="C19" s="170">
        <v>0.19447640347953249</v>
      </c>
      <c r="D19" s="170">
        <v>0.18884171345329373</v>
      </c>
      <c r="E19" s="170">
        <v>0.17582285941550507</v>
      </c>
      <c r="F19" s="170">
        <v>0.16908995566572912</v>
      </c>
      <c r="G19" s="170">
        <v>0.16221250136255277</v>
      </c>
      <c r="H19" s="170">
        <v>0.15474950772493185</v>
      </c>
      <c r="I19" s="170">
        <v>0.15601550923405402</v>
      </c>
      <c r="J19" s="170">
        <v>0.15772364750339715</v>
      </c>
      <c r="K19" s="170">
        <v>0.15911626973195819</v>
      </c>
      <c r="L19" s="170">
        <v>0.16019648304324421</v>
      </c>
      <c r="M19" s="170">
        <v>0.16558725252143827</v>
      </c>
      <c r="N19" s="170">
        <v>0.16707513568521032</v>
      </c>
      <c r="O19" s="170">
        <v>0.168451615004968</v>
      </c>
      <c r="P19" s="170">
        <v>0.17347434242470897</v>
      </c>
      <c r="Q19" s="170">
        <v>0.18136219227819772</v>
      </c>
      <c r="R19" s="170">
        <v>0.17989475580644676</v>
      </c>
      <c r="S19" s="170">
        <v>0.17828765092761698</v>
      </c>
      <c r="T19" s="170">
        <v>0.1782507374737517</v>
      </c>
      <c r="U19" s="170">
        <v>0.17927382209862971</v>
      </c>
      <c r="V19" s="170">
        <v>0.17665476283448467</v>
      </c>
      <c r="W19" s="170">
        <v>0.17333028268575371</v>
      </c>
      <c r="X19" s="170">
        <v>0.17560719615592765</v>
      </c>
      <c r="Y19" s="170">
        <v>0.18036436907060699</v>
      </c>
      <c r="Z19" s="170">
        <v>0.17932736355672069</v>
      </c>
    </row>
    <row r="20" spans="1:26">
      <c r="B20" t="s">
        <v>454</v>
      </c>
      <c r="C20" s="170">
        <v>0.18032064171352996</v>
      </c>
      <c r="D20" s="170">
        <v>0.18755605323048052</v>
      </c>
      <c r="E20" s="170">
        <v>0.18516193643294218</v>
      </c>
      <c r="F20" s="170">
        <v>0.20127758974114507</v>
      </c>
      <c r="G20" s="170">
        <v>0.20518386168785929</v>
      </c>
      <c r="H20" s="170">
        <v>0.2091364359285065</v>
      </c>
      <c r="I20" s="170">
        <v>0.21217730519957012</v>
      </c>
      <c r="J20" s="170">
        <v>0.21378257299664366</v>
      </c>
      <c r="K20" s="170">
        <v>0.21621697333588566</v>
      </c>
      <c r="L20" s="170">
        <v>0.21678180513188589</v>
      </c>
      <c r="M20" s="170">
        <v>0.2136054481507989</v>
      </c>
      <c r="N20" s="170">
        <v>0.2130257801899593</v>
      </c>
      <c r="O20" s="170">
        <v>0.20831365139348135</v>
      </c>
      <c r="P20" s="170">
        <v>0.20334205758002818</v>
      </c>
      <c r="Q20" s="170">
        <v>0.20490789864938885</v>
      </c>
      <c r="R20" s="170">
        <v>0.20088729412824477</v>
      </c>
      <c r="S20" s="170">
        <v>0.19916406504481621</v>
      </c>
      <c r="T20" s="170">
        <v>0.19717472815222756</v>
      </c>
      <c r="U20" s="170">
        <v>0.19698635452370175</v>
      </c>
      <c r="V20" s="170">
        <v>0.19716934917039994</v>
      </c>
      <c r="W20" s="170">
        <v>0.19594036211642091</v>
      </c>
      <c r="X20" s="170">
        <v>0.19315807599586729</v>
      </c>
      <c r="Y20" s="170">
        <v>0.2001746284946688</v>
      </c>
      <c r="Z20" s="170">
        <v>0.20130942747657676</v>
      </c>
    </row>
    <row r="21" spans="1:26">
      <c r="B21" t="s">
        <v>455</v>
      </c>
      <c r="C21" s="170">
        <v>8.5698003247276916E-3</v>
      </c>
      <c r="D21" s="170">
        <v>8.6419177073775132E-3</v>
      </c>
      <c r="E21" s="170">
        <v>7.9111422040988432E-3</v>
      </c>
      <c r="F21" s="170">
        <v>6.0637841445392573E-3</v>
      </c>
      <c r="G21" s="170">
        <v>6.0141895062108706E-3</v>
      </c>
      <c r="H21" s="170">
        <v>5.4860269615268102E-3</v>
      </c>
      <c r="I21" s="170">
        <v>5.0797949145240471E-3</v>
      </c>
      <c r="J21" s="170">
        <v>4.9648761421856018E-3</v>
      </c>
      <c r="K21" s="170">
        <v>4.8930120504428456E-3</v>
      </c>
      <c r="L21" s="170">
        <v>4.9210479095639689E-3</v>
      </c>
      <c r="M21" s="170">
        <v>5.172406222694481E-3</v>
      </c>
      <c r="N21" s="170">
        <v>5.2238805970149255E-3</v>
      </c>
      <c r="O21" s="170">
        <v>4.9109833368625091E-3</v>
      </c>
      <c r="P21" s="170">
        <v>4.9542667882534535E-3</v>
      </c>
      <c r="Q21" s="170">
        <v>4.9415465514812901E-3</v>
      </c>
      <c r="R21" s="170">
        <v>4.9957211704475509E-3</v>
      </c>
      <c r="S21" s="170">
        <v>5.3655019452689525E-3</v>
      </c>
      <c r="T21" s="170">
        <v>5.3559143774064696E-3</v>
      </c>
      <c r="U21" s="170">
        <v>5.5760345484202429E-3</v>
      </c>
      <c r="V21" s="170">
        <v>5.5448665611177771E-3</v>
      </c>
      <c r="W21" s="170">
        <v>5.655081035672087E-3</v>
      </c>
      <c r="X21" s="170">
        <v>6.3007363432113746E-3</v>
      </c>
      <c r="Y21" s="170">
        <v>6.286625808076568E-3</v>
      </c>
      <c r="Z21" s="170">
        <v>6.3030408410296194E-3</v>
      </c>
    </row>
    <row r="22" spans="1:26">
      <c r="B22" t="s">
        <v>456</v>
      </c>
      <c r="C22" s="170">
        <v>1.537617875076612E-2</v>
      </c>
      <c r="D22" s="170">
        <v>1.0798509048870641E-2</v>
      </c>
      <c r="E22" s="170">
        <v>1.1145558308136832E-2</v>
      </c>
      <c r="F22" s="170">
        <v>1.1193211612718692E-2</v>
      </c>
      <c r="G22" s="170">
        <v>1.0284311448760906E-2</v>
      </c>
      <c r="H22" s="170">
        <v>1.2250075734625871E-2</v>
      </c>
      <c r="I22" s="170">
        <v>1.2275776526897349E-2</v>
      </c>
      <c r="J22" s="170">
        <v>1.4808199248066147E-2</v>
      </c>
      <c r="K22" s="170">
        <v>1.7344980694079363E-2</v>
      </c>
      <c r="L22" s="170">
        <v>2.0576888569890543E-2</v>
      </c>
      <c r="M22" s="170">
        <v>1.7804844849767507E-2</v>
      </c>
      <c r="N22" s="170">
        <v>2.0204375848032564E-2</v>
      </c>
      <c r="O22" s="170">
        <v>2.5308259899337059E-2</v>
      </c>
      <c r="P22" s="170">
        <v>3.7695851443053568E-2</v>
      </c>
      <c r="Q22" s="170">
        <v>3.2822354727138986E-2</v>
      </c>
      <c r="R22" s="170">
        <v>3.5499271848304231E-2</v>
      </c>
      <c r="S22" s="170">
        <v>3.147565943336493E-2</v>
      </c>
      <c r="T22" s="170">
        <v>3.1768100073117055E-2</v>
      </c>
      <c r="U22" s="170">
        <v>2.5235867698520483E-2</v>
      </c>
      <c r="V22" s="170">
        <v>2.4746008193055072E-2</v>
      </c>
      <c r="W22" s="170">
        <v>2.3907742953345582E-2</v>
      </c>
      <c r="X22" s="170">
        <v>2.6806828804303261E-2</v>
      </c>
      <c r="Y22" s="170">
        <v>2.6150617076651835E-2</v>
      </c>
      <c r="Z22" s="170">
        <v>2.9629307635206079E-2</v>
      </c>
    </row>
    <row r="23" spans="1:26">
      <c r="B23" t="s">
        <v>457</v>
      </c>
      <c r="C23" s="170">
        <v>4.9246782292663516E-3</v>
      </c>
      <c r="D23" s="170">
        <v>4.4064967314162481E-3</v>
      </c>
      <c r="E23" s="170">
        <v>2.5204486973688625E-3</v>
      </c>
      <c r="F23" s="170">
        <v>4.2713448062163322E-3</v>
      </c>
      <c r="G23" s="170">
        <v>6.5355140496964467E-3</v>
      </c>
      <c r="H23" s="170">
        <v>5.0978870039382002E-3</v>
      </c>
      <c r="I23" s="170">
        <v>1.4117379715853411E-2</v>
      </c>
      <c r="J23" s="170">
        <v>1.7641155654148841E-2</v>
      </c>
      <c r="K23" s="170">
        <v>7.8204152523776403E-3</v>
      </c>
      <c r="L23" s="170">
        <v>7.2088641665171366E-3</v>
      </c>
      <c r="M23" s="170">
        <v>6.9770403122763414E-3</v>
      </c>
      <c r="N23" s="170">
        <v>6.6994572591587516E-3</v>
      </c>
      <c r="O23" s="170">
        <v>6.3077223787728239E-3</v>
      </c>
      <c r="P23" s="170">
        <v>5.9490677688429916E-3</v>
      </c>
      <c r="Q23" s="170">
        <v>1.1639826595927822E-2</v>
      </c>
      <c r="R23" s="170">
        <v>7.0863422763373218E-3</v>
      </c>
      <c r="S23" s="170">
        <v>7.5102387392168421E-3</v>
      </c>
      <c r="T23" s="170">
        <v>7.4089548583221978E-3</v>
      </c>
      <c r="U23" s="170">
        <v>6.0898057729203044E-3</v>
      </c>
      <c r="V23" s="170">
        <v>6.6879184386337337E-3</v>
      </c>
      <c r="W23" s="170">
        <v>5.6311767076227485E-3</v>
      </c>
      <c r="X23" s="170">
        <v>6.0153828492710368E-3</v>
      </c>
      <c r="Y23" s="170">
        <v>6.8407354546217783E-3</v>
      </c>
      <c r="Z23" s="170">
        <v>1.4053941991961532E-2</v>
      </c>
    </row>
    <row r="24" spans="1:26">
      <c r="A24" s="150" t="s">
        <v>406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964-736B-4E4C-BA32-435636EEB3B8}">
  <dimension ref="A1:Y6"/>
  <sheetViews>
    <sheetView workbookViewId="0">
      <selection sqref="A1:XFD1048576"/>
    </sheetView>
  </sheetViews>
  <sheetFormatPr baseColWidth="10" defaultColWidth="9.08984375" defaultRowHeight="14.5"/>
  <sheetData>
    <row r="1" spans="1:25">
      <c r="A1" s="53" t="s">
        <v>459</v>
      </c>
      <c r="B1" s="114" t="s">
        <v>460</v>
      </c>
    </row>
    <row r="2" spans="1:25">
      <c r="B2" s="50" t="s">
        <v>436</v>
      </c>
      <c r="C2" s="50" t="s">
        <v>437</v>
      </c>
      <c r="D2" s="50" t="s">
        <v>438</v>
      </c>
      <c r="E2" s="50" t="s">
        <v>439</v>
      </c>
      <c r="F2" s="50" t="s">
        <v>440</v>
      </c>
      <c r="G2" s="50" t="s">
        <v>441</v>
      </c>
      <c r="H2" s="50" t="s">
        <v>442</v>
      </c>
      <c r="I2" s="50" t="s">
        <v>443</v>
      </c>
      <c r="J2" s="50" t="s">
        <v>444</v>
      </c>
      <c r="K2" s="50" t="s">
        <v>225</v>
      </c>
      <c r="L2" s="50" t="s">
        <v>445</v>
      </c>
      <c r="M2" s="50" t="s">
        <v>446</v>
      </c>
      <c r="N2" s="50" t="s">
        <v>325</v>
      </c>
      <c r="O2" s="50" t="s">
        <v>326</v>
      </c>
      <c r="P2" s="50" t="s">
        <v>327</v>
      </c>
      <c r="Q2" s="50" t="s">
        <v>328</v>
      </c>
      <c r="R2" s="50" t="s">
        <v>329</v>
      </c>
      <c r="S2" s="50" t="s">
        <v>330</v>
      </c>
      <c r="T2" s="50" t="s">
        <v>331</v>
      </c>
      <c r="U2" s="50" t="s">
        <v>332</v>
      </c>
      <c r="V2" s="50" t="s">
        <v>333</v>
      </c>
      <c r="W2" s="50" t="s">
        <v>334</v>
      </c>
      <c r="X2" s="50" t="s">
        <v>335</v>
      </c>
      <c r="Y2" s="50" t="s">
        <v>353</v>
      </c>
    </row>
    <row r="3" spans="1:25">
      <c r="A3" t="s">
        <v>290</v>
      </c>
      <c r="B3" s="13">
        <v>6464</v>
      </c>
      <c r="C3" s="13">
        <v>6931</v>
      </c>
      <c r="D3" s="13">
        <v>7505</v>
      </c>
      <c r="E3" s="13">
        <v>8615</v>
      </c>
      <c r="F3" s="13">
        <v>8912</v>
      </c>
      <c r="G3" s="13">
        <v>9434</v>
      </c>
      <c r="H3" s="13">
        <v>9555</v>
      </c>
      <c r="I3" s="13">
        <v>9224</v>
      </c>
      <c r="J3" s="13">
        <v>9502</v>
      </c>
      <c r="K3" s="13">
        <v>10038</v>
      </c>
      <c r="L3" s="13">
        <v>10154</v>
      </c>
      <c r="M3" s="13">
        <v>10598</v>
      </c>
      <c r="N3" s="13">
        <v>10692</v>
      </c>
      <c r="O3" s="13">
        <v>10851</v>
      </c>
      <c r="P3" s="13">
        <v>11039</v>
      </c>
      <c r="Q3" s="13">
        <v>11098</v>
      </c>
      <c r="R3" s="13">
        <v>11371</v>
      </c>
      <c r="S3" s="13">
        <v>11654</v>
      </c>
      <c r="T3" s="13">
        <v>11790</v>
      </c>
      <c r="U3" s="13">
        <v>12023</v>
      </c>
      <c r="V3" s="13">
        <v>12254</v>
      </c>
      <c r="W3" s="13">
        <v>12285</v>
      </c>
      <c r="X3" s="13">
        <v>12534</v>
      </c>
      <c r="Y3" s="13">
        <v>12560</v>
      </c>
    </row>
    <row r="4" spans="1:25">
      <c r="A4" s="50" t="s">
        <v>289</v>
      </c>
      <c r="B4" s="13">
        <v>27076</v>
      </c>
      <c r="C4" s="13">
        <v>29248</v>
      </c>
      <c r="D4" s="13">
        <v>31137</v>
      </c>
      <c r="E4" s="13">
        <v>33607</v>
      </c>
      <c r="F4" s="13">
        <v>34382</v>
      </c>
      <c r="G4" s="13">
        <v>34749</v>
      </c>
      <c r="H4" s="13">
        <v>35263</v>
      </c>
      <c r="I4" s="13">
        <v>35299</v>
      </c>
      <c r="J4" s="13">
        <v>36808</v>
      </c>
      <c r="K4" s="13">
        <v>38287</v>
      </c>
      <c r="L4" s="13">
        <v>38494</v>
      </c>
      <c r="M4" s="13">
        <v>39642</v>
      </c>
      <c r="N4" s="13">
        <v>40464</v>
      </c>
      <c r="O4" s="13">
        <v>40659</v>
      </c>
      <c r="P4" s="13">
        <v>41333</v>
      </c>
      <c r="Q4" s="13">
        <v>42424</v>
      </c>
      <c r="R4" s="13">
        <v>43046</v>
      </c>
      <c r="S4" s="13">
        <v>43089</v>
      </c>
      <c r="T4" s="13">
        <v>43038</v>
      </c>
      <c r="U4" s="13">
        <v>43520</v>
      </c>
      <c r="V4" s="13">
        <v>45124</v>
      </c>
      <c r="W4" s="13">
        <v>46606</v>
      </c>
      <c r="X4" s="13">
        <v>47073</v>
      </c>
      <c r="Y4" s="13">
        <v>47644</v>
      </c>
    </row>
    <row r="5" spans="1:25">
      <c r="A5" t="s">
        <v>396</v>
      </c>
      <c r="B5" s="171">
        <f>B4/(B3  +B4)</f>
        <v>0.80727489564698862</v>
      </c>
      <c r="C5" s="171">
        <f t="shared" ref="C5:X5" si="0">C4/(C3  +C4)</f>
        <v>0.80842477680422342</v>
      </c>
      <c r="D5" s="171">
        <f t="shared" si="0"/>
        <v>0.80578127426116664</v>
      </c>
      <c r="E5" s="171">
        <f t="shared" si="0"/>
        <v>0.79595945241817068</v>
      </c>
      <c r="F5" s="171">
        <f t="shared" si="0"/>
        <v>0.79415161454243077</v>
      </c>
      <c r="G5" s="171">
        <f t="shared" si="0"/>
        <v>0.78647896249688798</v>
      </c>
      <c r="H5" s="171">
        <f t="shared" si="0"/>
        <v>0.78680440894283543</v>
      </c>
      <c r="I5" s="171">
        <f t="shared" si="0"/>
        <v>0.79282617972733194</v>
      </c>
      <c r="J5" s="171">
        <f t="shared" si="0"/>
        <v>0.79481753400993305</v>
      </c>
      <c r="K5" s="171">
        <f t="shared" si="0"/>
        <v>0.79228142783238487</v>
      </c>
      <c r="L5" s="171">
        <f t="shared" si="0"/>
        <v>0.79127610590363429</v>
      </c>
      <c r="M5" s="171">
        <f t="shared" si="0"/>
        <v>0.78905254777070066</v>
      </c>
      <c r="N5" s="171">
        <f t="shared" si="0"/>
        <v>0.79099225897255454</v>
      </c>
      <c r="O5" s="171">
        <f t="shared" si="0"/>
        <v>0.78934187536400702</v>
      </c>
      <c r="P5" s="171">
        <f t="shared" si="0"/>
        <v>0.78921943022989383</v>
      </c>
      <c r="Q5" s="171">
        <f t="shared" si="0"/>
        <v>0.79264601472291762</v>
      </c>
      <c r="R5" s="171">
        <f t="shared" si="0"/>
        <v>0.79103956484186921</v>
      </c>
      <c r="S5" s="171">
        <f t="shared" si="0"/>
        <v>0.78711433425278121</v>
      </c>
      <c r="T5" s="171">
        <f t="shared" si="0"/>
        <v>0.78496388706500331</v>
      </c>
      <c r="U5" s="171">
        <f t="shared" si="0"/>
        <v>0.78353707937993988</v>
      </c>
      <c r="V5" s="171">
        <f t="shared" si="0"/>
        <v>0.78643382481090318</v>
      </c>
      <c r="W5" s="171">
        <f t="shared" si="0"/>
        <v>0.79139427077142521</v>
      </c>
      <c r="X5" s="171">
        <f t="shared" si="0"/>
        <v>0.78972268357743214</v>
      </c>
      <c r="Y5" s="171">
        <f>Y4/(Y3  +Y4)</f>
        <v>0.79137598830642486</v>
      </c>
    </row>
    <row r="6" spans="1:25">
      <c r="A6" s="150" t="s">
        <v>406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AA06-7044-475D-B811-109A478C5503}">
  <dimension ref="A1:Y6"/>
  <sheetViews>
    <sheetView workbookViewId="0">
      <selection activeCell="N30" sqref="N30"/>
    </sheetView>
  </sheetViews>
  <sheetFormatPr baseColWidth="10" defaultColWidth="9.08984375" defaultRowHeight="14.5"/>
  <sheetData>
    <row r="1" spans="1:25">
      <c r="A1" s="27" t="s">
        <v>82</v>
      </c>
      <c r="B1" s="53" t="s">
        <v>461</v>
      </c>
    </row>
    <row r="2" spans="1:25">
      <c r="B2" s="50" t="s">
        <v>436</v>
      </c>
      <c r="C2" s="50" t="s">
        <v>437</v>
      </c>
      <c r="D2" s="50" t="s">
        <v>438</v>
      </c>
      <c r="E2" s="50" t="s">
        <v>439</v>
      </c>
      <c r="F2" s="50" t="s">
        <v>440</v>
      </c>
      <c r="G2" s="50" t="s">
        <v>441</v>
      </c>
      <c r="H2" s="50" t="s">
        <v>442</v>
      </c>
      <c r="I2" s="50" t="s">
        <v>443</v>
      </c>
      <c r="J2" s="50" t="s">
        <v>444</v>
      </c>
      <c r="K2" s="50" t="s">
        <v>225</v>
      </c>
      <c r="L2" s="50" t="s">
        <v>445</v>
      </c>
      <c r="M2" s="50" t="s">
        <v>446</v>
      </c>
      <c r="N2" s="50" t="s">
        <v>325</v>
      </c>
      <c r="O2" s="50" t="s">
        <v>326</v>
      </c>
      <c r="P2" s="50" t="s">
        <v>327</v>
      </c>
      <c r="Q2" s="50" t="s">
        <v>328</v>
      </c>
      <c r="R2" s="50" t="s">
        <v>329</v>
      </c>
      <c r="S2" s="50" t="s">
        <v>330</v>
      </c>
      <c r="T2" s="50" t="s">
        <v>331</v>
      </c>
      <c r="U2" s="50" t="s">
        <v>332</v>
      </c>
      <c r="V2" s="50" t="s">
        <v>333</v>
      </c>
      <c r="W2" s="50" t="s">
        <v>334</v>
      </c>
      <c r="X2" s="50" t="s">
        <v>335</v>
      </c>
      <c r="Y2" s="50" t="s">
        <v>353</v>
      </c>
    </row>
    <row r="3" spans="1:25">
      <c r="A3" t="s">
        <v>290</v>
      </c>
      <c r="B3" s="13">
        <v>6830</v>
      </c>
      <c r="C3" s="13">
        <v>6908</v>
      </c>
      <c r="D3" s="13">
        <v>7156</v>
      </c>
      <c r="E3" s="13">
        <v>7498</v>
      </c>
      <c r="F3" s="13">
        <v>7698</v>
      </c>
      <c r="G3" s="13">
        <v>7778</v>
      </c>
      <c r="H3" s="13">
        <v>7817</v>
      </c>
      <c r="I3" s="13">
        <v>7640</v>
      </c>
      <c r="J3" s="13">
        <v>7166</v>
      </c>
      <c r="K3" s="13">
        <v>7606</v>
      </c>
      <c r="L3" s="13">
        <v>8045</v>
      </c>
      <c r="M3" s="13">
        <v>8181</v>
      </c>
      <c r="N3" s="13">
        <v>8658</v>
      </c>
      <c r="O3" s="13">
        <v>8723</v>
      </c>
      <c r="P3" s="13">
        <v>9574</v>
      </c>
      <c r="Q3" s="13">
        <v>10764</v>
      </c>
      <c r="R3" s="13">
        <v>11719</v>
      </c>
      <c r="S3" s="13">
        <v>12397</v>
      </c>
      <c r="T3" s="13">
        <v>13381</v>
      </c>
      <c r="U3" s="13">
        <v>13302</v>
      </c>
      <c r="V3" s="13">
        <v>13596</v>
      </c>
      <c r="W3" s="13">
        <v>13922</v>
      </c>
      <c r="X3" s="13">
        <v>12947</v>
      </c>
      <c r="Y3" s="13">
        <v>12335</v>
      </c>
    </row>
    <row r="4" spans="1:25">
      <c r="A4" s="50" t="s">
        <v>289</v>
      </c>
      <c r="B4" s="13">
        <v>23852</v>
      </c>
      <c r="C4" s="13">
        <v>24324</v>
      </c>
      <c r="D4" s="13">
        <v>24951</v>
      </c>
      <c r="E4" s="13">
        <v>23381</v>
      </c>
      <c r="F4" s="13">
        <v>23480</v>
      </c>
      <c r="G4" s="13">
        <v>22454</v>
      </c>
      <c r="H4" s="13">
        <v>22198</v>
      </c>
      <c r="I4" s="13">
        <v>23037</v>
      </c>
      <c r="J4" s="13">
        <v>23149</v>
      </c>
      <c r="K4" s="13">
        <v>24342</v>
      </c>
      <c r="L4" s="13">
        <v>25297</v>
      </c>
      <c r="M4" s="13">
        <v>25606</v>
      </c>
      <c r="N4" s="13">
        <v>27067</v>
      </c>
      <c r="O4" s="13">
        <v>27337</v>
      </c>
      <c r="P4" s="13">
        <v>28653</v>
      </c>
      <c r="Q4" s="13">
        <v>30700</v>
      </c>
      <c r="R4" s="13">
        <v>32182</v>
      </c>
      <c r="S4" s="13">
        <v>32817</v>
      </c>
      <c r="T4" s="13">
        <v>34388</v>
      </c>
      <c r="U4" s="13">
        <v>34964</v>
      </c>
      <c r="V4" s="13">
        <v>35679</v>
      </c>
      <c r="W4" s="13">
        <v>36945</v>
      </c>
      <c r="X4" s="13">
        <v>34697</v>
      </c>
      <c r="Y4" s="13">
        <v>33515</v>
      </c>
    </row>
    <row r="5" spans="1:25">
      <c r="A5" s="171" t="s">
        <v>396</v>
      </c>
      <c r="B5" s="171">
        <f>B4/(B3+B4)</f>
        <v>0.77739391173978223</v>
      </c>
      <c r="C5" s="171">
        <f t="shared" ref="C5:Y5" si="0">C4/(C3+C4)</f>
        <v>0.77881659836065575</v>
      </c>
      <c r="D5" s="171">
        <f t="shared" si="0"/>
        <v>0.77712025415018526</v>
      </c>
      <c r="E5" s="171">
        <f t="shared" si="0"/>
        <v>0.75718125586968488</v>
      </c>
      <c r="F5" s="171">
        <f t="shared" si="0"/>
        <v>0.75309513118224392</v>
      </c>
      <c r="G5" s="171">
        <f t="shared" si="0"/>
        <v>0.74272294257740146</v>
      </c>
      <c r="H5" s="171">
        <f t="shared" si="0"/>
        <v>0.7395635515575546</v>
      </c>
      <c r="I5" s="171">
        <f t="shared" si="0"/>
        <v>0.75095348306548881</v>
      </c>
      <c r="J5" s="171">
        <f t="shared" si="0"/>
        <v>0.76361537192808837</v>
      </c>
      <c r="K5" s="171">
        <f t="shared" si="0"/>
        <v>0.7619256291473645</v>
      </c>
      <c r="L5" s="171">
        <f t="shared" si="0"/>
        <v>0.75871273468898082</v>
      </c>
      <c r="M5" s="171">
        <f t="shared" si="0"/>
        <v>0.75786545120904492</v>
      </c>
      <c r="N5" s="171">
        <f t="shared" si="0"/>
        <v>0.75764870538838347</v>
      </c>
      <c r="O5" s="171">
        <f t="shared" si="0"/>
        <v>0.75809761508596785</v>
      </c>
      <c r="P5" s="171">
        <f t="shared" si="0"/>
        <v>0.74954874826693174</v>
      </c>
      <c r="Q5" s="171">
        <f t="shared" si="0"/>
        <v>0.74040131198147796</v>
      </c>
      <c r="R5" s="171">
        <f t="shared" si="0"/>
        <v>0.73305847247215328</v>
      </c>
      <c r="S5" s="171">
        <f t="shared" si="0"/>
        <v>0.7258150130490556</v>
      </c>
      <c r="T5" s="171">
        <f t="shared" si="0"/>
        <v>0.71988109443362847</v>
      </c>
      <c r="U5" s="171">
        <f t="shared" si="0"/>
        <v>0.72440227074959596</v>
      </c>
      <c r="V5" s="171">
        <f t="shared" si="0"/>
        <v>0.72407914764079151</v>
      </c>
      <c r="W5" s="171">
        <f t="shared" si="0"/>
        <v>0.72630585644917134</v>
      </c>
      <c r="X5" s="171">
        <f t="shared" si="0"/>
        <v>0.72825539417345309</v>
      </c>
      <c r="Y5" s="171">
        <f t="shared" si="0"/>
        <v>0.73097055616139583</v>
      </c>
    </row>
    <row r="6" spans="1:25">
      <c r="A6" s="150" t="s">
        <v>406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8594-10BB-4018-9A59-FE2B5F94F7DA}">
  <dimension ref="A1:K28"/>
  <sheetViews>
    <sheetView workbookViewId="0">
      <selection sqref="A1:XFD1048576"/>
    </sheetView>
  </sheetViews>
  <sheetFormatPr baseColWidth="10" defaultColWidth="10.90625" defaultRowHeight="14.5"/>
  <sheetData>
    <row r="1" spans="1:11">
      <c r="A1" s="172" t="s">
        <v>462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>
      <c r="A2" t="s">
        <v>351</v>
      </c>
      <c r="B2" t="s">
        <v>290</v>
      </c>
      <c r="C2" t="s">
        <v>289</v>
      </c>
      <c r="D2" t="s">
        <v>396</v>
      </c>
    </row>
    <row r="3" spans="1:11">
      <c r="A3" t="s">
        <v>436</v>
      </c>
      <c r="B3">
        <v>24783</v>
      </c>
      <c r="C3">
        <v>11390</v>
      </c>
      <c r="D3" s="21">
        <v>0.31487573604622232</v>
      </c>
    </row>
    <row r="4" spans="1:11">
      <c r="A4" t="s">
        <v>437</v>
      </c>
      <c r="B4">
        <v>25216</v>
      </c>
      <c r="C4">
        <v>11211</v>
      </c>
      <c r="D4" s="21">
        <v>0.30776621736623933</v>
      </c>
    </row>
    <row r="5" spans="1:11">
      <c r="A5" t="s">
        <v>438</v>
      </c>
      <c r="B5">
        <v>25711</v>
      </c>
      <c r="C5">
        <v>10982</v>
      </c>
      <c r="D5" s="21">
        <v>0.29929414329708665</v>
      </c>
    </row>
    <row r="6" spans="1:11">
      <c r="A6" t="s">
        <v>439</v>
      </c>
      <c r="B6">
        <v>24755</v>
      </c>
      <c r="C6">
        <v>10715</v>
      </c>
      <c r="D6" s="21">
        <v>0.3020862700873978</v>
      </c>
    </row>
    <row r="7" spans="1:11">
      <c r="A7" t="s">
        <v>440</v>
      </c>
      <c r="B7">
        <v>24010</v>
      </c>
      <c r="C7">
        <v>10217</v>
      </c>
      <c r="D7" s="21">
        <v>0.29850702661641393</v>
      </c>
    </row>
    <row r="8" spans="1:11">
      <c r="A8" t="s">
        <v>441</v>
      </c>
      <c r="B8">
        <v>22803</v>
      </c>
      <c r="C8">
        <v>9890</v>
      </c>
      <c r="D8" s="21">
        <v>0.30251124093842718</v>
      </c>
    </row>
    <row r="9" spans="1:11">
      <c r="A9" t="s">
        <v>442</v>
      </c>
      <c r="B9">
        <v>22542</v>
      </c>
      <c r="C9">
        <v>10413</v>
      </c>
      <c r="D9" s="21">
        <v>0.31597633136094677</v>
      </c>
    </row>
    <row r="10" spans="1:11">
      <c r="A10" t="s">
        <v>443</v>
      </c>
      <c r="B10">
        <v>22303</v>
      </c>
      <c r="C10">
        <v>10545</v>
      </c>
      <c r="D10" s="21">
        <v>0.32102411105698975</v>
      </c>
    </row>
    <row r="11" spans="1:11">
      <c r="A11" t="s">
        <v>444</v>
      </c>
      <c r="B11">
        <v>22874</v>
      </c>
      <c r="C11">
        <v>11206</v>
      </c>
      <c r="D11" s="21">
        <v>0.32881455399061033</v>
      </c>
    </row>
    <row r="12" spans="1:11">
      <c r="A12" t="s">
        <v>225</v>
      </c>
      <c r="B12">
        <v>24149</v>
      </c>
      <c r="C12">
        <v>11562</v>
      </c>
      <c r="D12" s="21">
        <v>0.3237657864523536</v>
      </c>
    </row>
    <row r="13" spans="1:11">
      <c r="A13" t="s">
        <v>445</v>
      </c>
      <c r="B13">
        <v>25808</v>
      </c>
      <c r="C13">
        <v>11904</v>
      </c>
      <c r="D13" s="21">
        <v>0.31565549427238015</v>
      </c>
    </row>
    <row r="14" spans="1:11">
      <c r="A14" t="s">
        <v>446</v>
      </c>
      <c r="B14">
        <v>27040</v>
      </c>
      <c r="C14">
        <v>12363</v>
      </c>
      <c r="D14" s="21">
        <v>0.31375783569778953</v>
      </c>
    </row>
    <row r="15" spans="1:11">
      <c r="A15" t="s">
        <v>325</v>
      </c>
      <c r="B15">
        <v>28457</v>
      </c>
      <c r="C15">
        <v>12910</v>
      </c>
      <c r="D15" s="21">
        <v>0.31208451180892982</v>
      </c>
    </row>
    <row r="16" spans="1:11">
      <c r="A16" t="s">
        <v>326</v>
      </c>
      <c r="B16">
        <v>29998</v>
      </c>
      <c r="C16">
        <v>13946</v>
      </c>
      <c r="D16" s="21">
        <v>0.31735845621700348</v>
      </c>
    </row>
    <row r="17" spans="1:4">
      <c r="A17" t="s">
        <v>327</v>
      </c>
      <c r="B17">
        <v>31414</v>
      </c>
      <c r="C17">
        <v>14940</v>
      </c>
      <c r="D17" s="21">
        <v>0.32230228243517278</v>
      </c>
    </row>
    <row r="18" spans="1:4">
      <c r="A18" t="s">
        <v>328</v>
      </c>
      <c r="B18">
        <v>32235</v>
      </c>
      <c r="C18">
        <v>15694</v>
      </c>
      <c r="D18" s="21">
        <v>0.32744267562436102</v>
      </c>
    </row>
    <row r="19" spans="1:4">
      <c r="A19" t="s">
        <v>329</v>
      </c>
      <c r="B19">
        <v>32727</v>
      </c>
      <c r="C19">
        <v>15986</v>
      </c>
      <c r="D19" s="21">
        <v>0.32816701907088458</v>
      </c>
    </row>
    <row r="20" spans="1:4">
      <c r="A20" t="s">
        <v>330</v>
      </c>
      <c r="B20">
        <v>32998</v>
      </c>
      <c r="C20">
        <v>16491</v>
      </c>
      <c r="D20" s="21">
        <v>0.33322556527713232</v>
      </c>
    </row>
    <row r="21" spans="1:4">
      <c r="A21" t="s">
        <v>331</v>
      </c>
      <c r="B21">
        <v>33126</v>
      </c>
      <c r="C21">
        <v>16772</v>
      </c>
      <c r="D21" s="21">
        <v>0.33612569642069823</v>
      </c>
    </row>
    <row r="22" spans="1:4">
      <c r="A22" t="s">
        <v>332</v>
      </c>
      <c r="B22">
        <v>32819</v>
      </c>
      <c r="C22">
        <v>16945</v>
      </c>
      <c r="D22" s="21">
        <v>0.3405071939554698</v>
      </c>
    </row>
    <row r="23" spans="1:4">
      <c r="A23" t="s">
        <v>333</v>
      </c>
      <c r="B23">
        <v>33379</v>
      </c>
      <c r="C23">
        <v>17378</v>
      </c>
      <c r="D23" s="21">
        <v>0.34237642098626792</v>
      </c>
    </row>
    <row r="24" spans="1:4">
      <c r="A24" t="s">
        <v>334</v>
      </c>
      <c r="B24">
        <v>35043</v>
      </c>
      <c r="C24">
        <v>18497</v>
      </c>
      <c r="D24" s="21">
        <v>0.34548001494209934</v>
      </c>
    </row>
    <row r="25" spans="1:4">
      <c r="A25" t="s">
        <v>335</v>
      </c>
      <c r="B25">
        <v>34893</v>
      </c>
      <c r="C25">
        <v>18815</v>
      </c>
      <c r="D25" s="21">
        <v>0.3503202502420496</v>
      </c>
    </row>
    <row r="26" spans="1:4">
      <c r="A26" t="s">
        <v>353</v>
      </c>
      <c r="B26">
        <v>34317</v>
      </c>
      <c r="C26">
        <v>19313</v>
      </c>
      <c r="D26" s="21">
        <v>0.3601156069364162</v>
      </c>
    </row>
    <row r="27" spans="1:4">
      <c r="A27" s="150" t="s">
        <v>406</v>
      </c>
      <c r="D27" s="21"/>
    </row>
    <row r="28" spans="1:4">
      <c r="D28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EF3A-1EFB-48A0-8056-A12A583034AB}">
  <dimension ref="A1:J12"/>
  <sheetViews>
    <sheetView workbookViewId="0">
      <selection activeCell="H4" sqref="H4"/>
    </sheetView>
  </sheetViews>
  <sheetFormatPr baseColWidth="10" defaultColWidth="11.453125" defaultRowHeight="14.5"/>
  <cols>
    <col min="1" max="1" width="20.36328125" customWidth="1"/>
    <col min="2" max="8" width="7.453125" customWidth="1"/>
  </cols>
  <sheetData>
    <row r="1" spans="1:10">
      <c r="A1" s="27" t="s">
        <v>212</v>
      </c>
    </row>
    <row r="3" spans="1:10" ht="61.5">
      <c r="A3" s="14"/>
      <c r="B3" s="15" t="s">
        <v>213</v>
      </c>
      <c r="C3" s="16" t="s">
        <v>214</v>
      </c>
      <c r="D3" s="16" t="s">
        <v>215</v>
      </c>
      <c r="E3" s="15" t="s">
        <v>216</v>
      </c>
      <c r="F3" s="16" t="s">
        <v>217</v>
      </c>
      <c r="G3" s="16" t="s">
        <v>218</v>
      </c>
      <c r="H3" s="16" t="s">
        <v>219</v>
      </c>
    </row>
    <row r="4" spans="1:10">
      <c r="A4" s="17" t="s">
        <v>206</v>
      </c>
      <c r="B4" s="18">
        <v>41201</v>
      </c>
      <c r="C4" s="19">
        <v>28356</v>
      </c>
      <c r="D4" s="20">
        <f>C4/B4</f>
        <v>0.6882357224339215</v>
      </c>
      <c r="E4" s="18">
        <v>25190</v>
      </c>
      <c r="F4" s="20">
        <f>E4/B4</f>
        <v>0.61139292735613215</v>
      </c>
      <c r="G4" s="19">
        <v>18403</v>
      </c>
      <c r="H4" s="20">
        <f>G4/C4</f>
        <v>0.64899844830018338</v>
      </c>
      <c r="I4" s="21"/>
      <c r="J4" s="22"/>
    </row>
    <row r="5" spans="1:10">
      <c r="A5" s="17" t="s">
        <v>207</v>
      </c>
      <c r="B5" s="18">
        <v>14288</v>
      </c>
      <c r="C5" s="19">
        <v>9129</v>
      </c>
      <c r="D5" s="20">
        <f t="shared" ref="D5:D8" si="0">C5/B5</f>
        <v>0.63892777155655101</v>
      </c>
      <c r="E5" s="18">
        <v>10361</v>
      </c>
      <c r="F5" s="20">
        <f t="shared" ref="F5:F8" si="1">E5/B5</f>
        <v>0.72515397536394177</v>
      </c>
      <c r="G5" s="19">
        <v>7103</v>
      </c>
      <c r="H5" s="20">
        <f t="shared" ref="H5:H8" si="2">G5/C5</f>
        <v>0.77806988717274617</v>
      </c>
      <c r="I5" s="21"/>
      <c r="J5" s="22"/>
    </row>
    <row r="6" spans="1:10">
      <c r="A6" s="17" t="s">
        <v>220</v>
      </c>
      <c r="B6" s="18">
        <v>41290</v>
      </c>
      <c r="C6" s="19">
        <v>31117</v>
      </c>
      <c r="D6" s="20">
        <f t="shared" si="0"/>
        <v>0.75362073141196417</v>
      </c>
      <c r="E6" s="18">
        <v>18021</v>
      </c>
      <c r="F6" s="20">
        <f t="shared" si="1"/>
        <v>0.43644950351174616</v>
      </c>
      <c r="G6" s="19">
        <v>14611</v>
      </c>
      <c r="H6" s="20">
        <f t="shared" si="2"/>
        <v>0.46955040653019248</v>
      </c>
      <c r="I6" s="21"/>
      <c r="J6" s="22"/>
    </row>
    <row r="7" spans="1:10">
      <c r="A7" s="23" t="s">
        <v>221</v>
      </c>
      <c r="B7" s="24">
        <f>1862+6183</f>
        <v>8045</v>
      </c>
      <c r="C7" s="25">
        <f>1149+4069</f>
        <v>5218</v>
      </c>
      <c r="D7" s="26">
        <f t="shared" si="0"/>
        <v>0.64860161591050347</v>
      </c>
      <c r="E7" s="18" t="s">
        <v>222</v>
      </c>
      <c r="F7" s="20" t="s">
        <v>222</v>
      </c>
      <c r="G7" s="25" t="s">
        <v>222</v>
      </c>
      <c r="H7" s="26" t="s">
        <v>222</v>
      </c>
    </row>
    <row r="8" spans="1:10">
      <c r="A8" s="17" t="s">
        <v>209</v>
      </c>
      <c r="B8" s="18">
        <f>SUM(B4:B6)</f>
        <v>96779</v>
      </c>
      <c r="C8" s="19">
        <f>SUM(C4:C6)</f>
        <v>68602</v>
      </c>
      <c r="D8" s="20">
        <f t="shared" si="0"/>
        <v>0.70885212701102507</v>
      </c>
      <c r="E8" s="18">
        <f>SUM(E4:E6)</f>
        <v>53572</v>
      </c>
      <c r="F8" s="20">
        <f t="shared" si="1"/>
        <v>0.55354984035792887</v>
      </c>
      <c r="G8" s="19">
        <f>SUM(G4:G6)</f>
        <v>40117</v>
      </c>
      <c r="H8" s="20">
        <f t="shared" si="2"/>
        <v>0.58477886942071655</v>
      </c>
    </row>
    <row r="10" spans="1:10">
      <c r="A10" s="17" t="s">
        <v>223</v>
      </c>
    </row>
    <row r="12" spans="1:10">
      <c r="A12" s="17" t="s">
        <v>211</v>
      </c>
      <c r="C12" s="8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162F-9906-4F3F-A4D5-D808F7B0AF0A}">
  <dimension ref="A1:H85"/>
  <sheetViews>
    <sheetView topLeftCell="A47" workbookViewId="0">
      <selection activeCell="E78" sqref="E78"/>
    </sheetView>
  </sheetViews>
  <sheetFormatPr baseColWidth="10" defaultColWidth="9.08984375" defaultRowHeight="14.5"/>
  <sheetData>
    <row r="1" spans="1:8" ht="16">
      <c r="A1" s="195" t="s">
        <v>463</v>
      </c>
      <c r="C1" s="177" t="s">
        <v>464</v>
      </c>
    </row>
    <row r="2" spans="1:8">
      <c r="A2" t="s">
        <v>465</v>
      </c>
    </row>
    <row r="3" spans="1:8">
      <c r="E3" s="173" t="s">
        <v>466</v>
      </c>
      <c r="F3" s="173" t="s">
        <v>408</v>
      </c>
      <c r="G3" s="173" t="s">
        <v>409</v>
      </c>
      <c r="H3" s="173" t="s">
        <v>467</v>
      </c>
    </row>
    <row r="4" spans="1:8">
      <c r="A4" s="173" t="s">
        <v>468</v>
      </c>
      <c r="B4" s="173" t="s">
        <v>469</v>
      </c>
      <c r="C4" s="173" t="s">
        <v>470</v>
      </c>
      <c r="D4" s="173" t="s">
        <v>411</v>
      </c>
      <c r="E4" s="13">
        <v>27540</v>
      </c>
      <c r="F4" s="13">
        <v>21307</v>
      </c>
      <c r="G4" s="13">
        <v>5732</v>
      </c>
      <c r="H4" s="13">
        <v>501</v>
      </c>
    </row>
    <row r="5" spans="1:8">
      <c r="B5" s="173" t="s">
        <v>471</v>
      </c>
      <c r="C5" s="173" t="s">
        <v>470</v>
      </c>
      <c r="D5" s="173" t="s">
        <v>411</v>
      </c>
      <c r="E5" s="13">
        <v>26763</v>
      </c>
      <c r="F5" s="13">
        <v>19835</v>
      </c>
      <c r="G5" s="13">
        <v>6323</v>
      </c>
      <c r="H5" s="13">
        <v>605</v>
      </c>
    </row>
    <row r="6" spans="1:8">
      <c r="B6" s="173" t="s">
        <v>472</v>
      </c>
      <c r="C6" s="173" t="s">
        <v>470</v>
      </c>
      <c r="D6" s="173" t="s">
        <v>411</v>
      </c>
      <c r="E6" s="13">
        <v>31702</v>
      </c>
      <c r="F6" s="13">
        <v>24061</v>
      </c>
      <c r="G6" s="13">
        <v>7045</v>
      </c>
      <c r="H6" s="13">
        <v>596</v>
      </c>
    </row>
    <row r="7" spans="1:8">
      <c r="B7" s="173" t="s">
        <v>473</v>
      </c>
      <c r="C7" s="173" t="s">
        <v>470</v>
      </c>
      <c r="D7" s="173" t="s">
        <v>411</v>
      </c>
      <c r="E7" s="13">
        <v>31812</v>
      </c>
      <c r="F7" s="13">
        <v>23955</v>
      </c>
      <c r="G7" s="13">
        <v>7213</v>
      </c>
      <c r="H7" s="13">
        <v>644</v>
      </c>
    </row>
    <row r="8" spans="1:8">
      <c r="B8" s="173" t="s">
        <v>474</v>
      </c>
      <c r="C8" s="173" t="s">
        <v>470</v>
      </c>
      <c r="D8" s="173" t="s">
        <v>411</v>
      </c>
      <c r="E8" s="13">
        <v>30083</v>
      </c>
      <c r="F8" s="13">
        <v>22541</v>
      </c>
      <c r="G8" s="13">
        <v>6916</v>
      </c>
      <c r="H8" s="13">
        <v>626</v>
      </c>
    </row>
    <row r="9" spans="1:8">
      <c r="B9" s="173" t="s">
        <v>475</v>
      </c>
      <c r="C9" s="173" t="s">
        <v>470</v>
      </c>
      <c r="D9" s="173" t="s">
        <v>411</v>
      </c>
      <c r="E9" s="13">
        <v>30644</v>
      </c>
      <c r="F9" s="13">
        <v>22607</v>
      </c>
      <c r="G9" s="13">
        <v>7341</v>
      </c>
      <c r="H9" s="13">
        <v>696</v>
      </c>
    </row>
    <row r="10" spans="1:8">
      <c r="B10" s="173" t="s">
        <v>476</v>
      </c>
      <c r="C10" s="173" t="s">
        <v>470</v>
      </c>
      <c r="D10" s="173" t="s">
        <v>411</v>
      </c>
      <c r="E10" s="13">
        <v>31324</v>
      </c>
      <c r="F10" s="13">
        <v>23454</v>
      </c>
      <c r="G10" s="13">
        <v>7212</v>
      </c>
      <c r="H10" s="13">
        <v>658</v>
      </c>
    </row>
    <row r="11" spans="1:8">
      <c r="B11" s="173" t="s">
        <v>477</v>
      </c>
      <c r="C11" s="173" t="s">
        <v>470</v>
      </c>
      <c r="D11" s="173" t="s">
        <v>411</v>
      </c>
      <c r="E11" s="13">
        <v>31948</v>
      </c>
      <c r="F11" s="13">
        <v>23975</v>
      </c>
      <c r="G11" s="13">
        <v>7205</v>
      </c>
      <c r="H11" s="13">
        <v>768</v>
      </c>
    </row>
    <row r="12" spans="1:8">
      <c r="B12" s="173" t="s">
        <v>478</v>
      </c>
      <c r="C12" s="173" t="s">
        <v>470</v>
      </c>
      <c r="D12" s="173" t="s">
        <v>411</v>
      </c>
      <c r="E12" s="13">
        <v>30399</v>
      </c>
      <c r="F12" s="13">
        <v>22910</v>
      </c>
      <c r="G12" s="13">
        <v>6749</v>
      </c>
      <c r="H12" s="13">
        <v>740</v>
      </c>
    </row>
    <row r="13" spans="1:8">
      <c r="B13" s="173" t="s">
        <v>479</v>
      </c>
      <c r="C13" s="173" t="s">
        <v>470</v>
      </c>
      <c r="D13" s="173" t="s">
        <v>411</v>
      </c>
      <c r="E13" s="13">
        <v>30601</v>
      </c>
      <c r="F13" s="13">
        <v>23161</v>
      </c>
      <c r="G13" s="13">
        <v>6726</v>
      </c>
      <c r="H13" s="13">
        <v>714</v>
      </c>
    </row>
    <row r="14" spans="1:8">
      <c r="B14" s="173" t="s">
        <v>480</v>
      </c>
      <c r="C14" s="173" t="s">
        <v>470</v>
      </c>
      <c r="D14" s="173" t="s">
        <v>411</v>
      </c>
      <c r="E14" s="13">
        <v>32160</v>
      </c>
      <c r="F14" s="13">
        <v>23799</v>
      </c>
      <c r="G14" s="13">
        <v>7605</v>
      </c>
      <c r="H14" s="13">
        <v>756</v>
      </c>
    </row>
    <row r="15" spans="1:8">
      <c r="B15" s="173" t="s">
        <v>481</v>
      </c>
      <c r="C15" s="173" t="s">
        <v>470</v>
      </c>
      <c r="D15" s="173" t="s">
        <v>411</v>
      </c>
      <c r="E15" s="13">
        <v>32161</v>
      </c>
      <c r="F15" s="13">
        <v>23475</v>
      </c>
      <c r="G15" s="13">
        <v>7848</v>
      </c>
      <c r="H15" s="13">
        <v>838</v>
      </c>
    </row>
    <row r="16" spans="1:8">
      <c r="B16" s="173" t="s">
        <v>482</v>
      </c>
      <c r="C16" s="173" t="s">
        <v>470</v>
      </c>
      <c r="D16" s="173" t="s">
        <v>411</v>
      </c>
      <c r="E16" s="13">
        <v>33626</v>
      </c>
      <c r="F16" s="13">
        <v>24346</v>
      </c>
      <c r="G16" s="13">
        <v>8398</v>
      </c>
      <c r="H16" s="13">
        <v>882</v>
      </c>
    </row>
    <row r="17" spans="2:8">
      <c r="B17" s="173" t="s">
        <v>483</v>
      </c>
      <c r="C17" s="173" t="s">
        <v>470</v>
      </c>
      <c r="D17" s="173" t="s">
        <v>411</v>
      </c>
      <c r="E17" s="13">
        <v>35487</v>
      </c>
      <c r="F17" s="13">
        <v>24082</v>
      </c>
      <c r="G17" s="13">
        <v>10425</v>
      </c>
      <c r="H17" s="13">
        <v>980</v>
      </c>
    </row>
    <row r="18" spans="2:8">
      <c r="B18" s="173" t="s">
        <v>484</v>
      </c>
      <c r="C18" s="173" t="s">
        <v>470</v>
      </c>
      <c r="D18" s="173" t="s">
        <v>411</v>
      </c>
      <c r="E18" s="13">
        <v>35330</v>
      </c>
      <c r="F18" s="13">
        <v>24660</v>
      </c>
      <c r="G18" s="13">
        <v>9439</v>
      </c>
      <c r="H18" s="13">
        <v>1231</v>
      </c>
    </row>
    <row r="19" spans="2:8">
      <c r="B19" s="173" t="s">
        <v>485</v>
      </c>
      <c r="C19" s="173" t="s">
        <v>470</v>
      </c>
      <c r="D19" s="173" t="s">
        <v>411</v>
      </c>
      <c r="E19" s="13">
        <v>35203</v>
      </c>
      <c r="F19" s="13">
        <v>24264</v>
      </c>
      <c r="G19" s="13">
        <v>9855</v>
      </c>
      <c r="H19" s="13">
        <v>1084</v>
      </c>
    </row>
    <row r="20" spans="2:8">
      <c r="B20" s="173" t="s">
        <v>486</v>
      </c>
      <c r="C20" s="173" t="s">
        <v>470</v>
      </c>
      <c r="D20" s="173" t="s">
        <v>411</v>
      </c>
      <c r="E20" s="13">
        <v>38004</v>
      </c>
      <c r="F20" s="13">
        <v>25986</v>
      </c>
      <c r="G20" s="13">
        <v>10816</v>
      </c>
      <c r="H20" s="13">
        <v>1202</v>
      </c>
    </row>
    <row r="21" spans="2:8">
      <c r="B21" s="173" t="s">
        <v>487</v>
      </c>
      <c r="C21" s="173" t="s">
        <v>470</v>
      </c>
      <c r="D21" s="173" t="s">
        <v>411</v>
      </c>
      <c r="E21" s="13">
        <v>40568</v>
      </c>
      <c r="F21" s="13">
        <v>27224</v>
      </c>
      <c r="G21" s="13">
        <v>12046</v>
      </c>
      <c r="H21" s="13">
        <v>1298</v>
      </c>
    </row>
    <row r="22" spans="2:8">
      <c r="B22" s="173" t="s">
        <v>488</v>
      </c>
      <c r="C22" s="173" t="s">
        <v>470</v>
      </c>
      <c r="D22" s="173" t="s">
        <v>411</v>
      </c>
      <c r="E22" s="13">
        <v>40486</v>
      </c>
      <c r="F22" s="13">
        <v>27281</v>
      </c>
      <c r="G22" s="13">
        <v>11797</v>
      </c>
      <c r="H22" s="13">
        <v>1408</v>
      </c>
    </row>
    <row r="23" spans="2:8">
      <c r="B23" s="173" t="s">
        <v>489</v>
      </c>
      <c r="C23" s="173" t="s">
        <v>470</v>
      </c>
      <c r="D23" s="173" t="s">
        <v>411</v>
      </c>
      <c r="E23" s="13">
        <v>42127</v>
      </c>
      <c r="F23" s="13">
        <v>28709</v>
      </c>
      <c r="G23" s="13">
        <v>11869</v>
      </c>
      <c r="H23" s="13">
        <v>1549</v>
      </c>
    </row>
    <row r="24" spans="2:8">
      <c r="B24" s="173" t="s">
        <v>490</v>
      </c>
      <c r="C24" s="173" t="s">
        <v>470</v>
      </c>
      <c r="D24" s="173" t="s">
        <v>411</v>
      </c>
      <c r="E24" s="13">
        <v>45013</v>
      </c>
      <c r="F24" s="13">
        <v>30402</v>
      </c>
      <c r="G24" s="13">
        <v>13169</v>
      </c>
      <c r="H24" s="13">
        <v>1442</v>
      </c>
    </row>
    <row r="25" spans="2:8">
      <c r="B25" s="173" t="s">
        <v>491</v>
      </c>
      <c r="C25" s="173" t="s">
        <v>470</v>
      </c>
      <c r="D25" s="173" t="s">
        <v>411</v>
      </c>
      <c r="E25" s="13">
        <v>45800</v>
      </c>
      <c r="F25" s="13">
        <v>31074</v>
      </c>
      <c r="G25" s="13">
        <v>13319</v>
      </c>
      <c r="H25" s="13">
        <v>1407</v>
      </c>
    </row>
    <row r="26" spans="2:8">
      <c r="B26" s="173" t="s">
        <v>492</v>
      </c>
      <c r="C26" s="173" t="s">
        <v>470</v>
      </c>
      <c r="D26" s="173" t="s">
        <v>411</v>
      </c>
      <c r="E26" s="13">
        <v>46681</v>
      </c>
      <c r="F26" s="13">
        <v>31628</v>
      </c>
      <c r="G26" s="13">
        <v>13685</v>
      </c>
      <c r="H26" s="13">
        <v>1368</v>
      </c>
    </row>
    <row r="27" spans="2:8">
      <c r="B27" s="173" t="s">
        <v>493</v>
      </c>
      <c r="C27" s="173" t="s">
        <v>470</v>
      </c>
      <c r="D27" s="173" t="s">
        <v>411</v>
      </c>
      <c r="E27" s="13">
        <v>51000</v>
      </c>
      <c r="F27" s="13">
        <v>34176</v>
      </c>
      <c r="G27" s="13">
        <v>15335</v>
      </c>
      <c r="H27" s="13">
        <v>1489</v>
      </c>
    </row>
    <row r="28" spans="2:8">
      <c r="B28" s="173" t="s">
        <v>494</v>
      </c>
      <c r="C28" s="173" t="s">
        <v>470</v>
      </c>
      <c r="D28" s="173" t="s">
        <v>411</v>
      </c>
      <c r="E28" s="13">
        <v>52094</v>
      </c>
      <c r="F28" s="13">
        <v>35156</v>
      </c>
      <c r="G28" s="13">
        <v>15438</v>
      </c>
      <c r="H28" s="13">
        <v>1500</v>
      </c>
    </row>
    <row r="29" spans="2:8">
      <c r="B29" s="173" t="s">
        <v>495</v>
      </c>
      <c r="C29" s="173" t="s">
        <v>470</v>
      </c>
      <c r="D29" s="173" t="s">
        <v>411</v>
      </c>
      <c r="E29" s="13">
        <v>53974</v>
      </c>
      <c r="F29" s="13">
        <v>36284</v>
      </c>
      <c r="G29" s="13">
        <v>16095</v>
      </c>
      <c r="H29" s="13">
        <v>1595</v>
      </c>
    </row>
    <row r="30" spans="2:8">
      <c r="B30" s="173" t="s">
        <v>496</v>
      </c>
      <c r="C30" s="173" t="s">
        <v>470</v>
      </c>
      <c r="D30" s="173" t="s">
        <v>411</v>
      </c>
      <c r="E30" s="13">
        <v>53959</v>
      </c>
      <c r="F30" s="13">
        <v>36352</v>
      </c>
      <c r="G30" s="13">
        <v>16069</v>
      </c>
      <c r="H30" s="13">
        <v>1538</v>
      </c>
    </row>
    <row r="31" spans="2:8">
      <c r="B31" s="173" t="s">
        <v>497</v>
      </c>
      <c r="C31" s="173" t="s">
        <v>470</v>
      </c>
      <c r="D31" s="173" t="s">
        <v>411</v>
      </c>
      <c r="E31" s="13">
        <v>56236</v>
      </c>
      <c r="F31" s="13">
        <v>36119</v>
      </c>
      <c r="G31" s="13">
        <v>18439</v>
      </c>
      <c r="H31" s="13">
        <v>1678</v>
      </c>
    </row>
    <row r="32" spans="2:8">
      <c r="B32" s="173" t="s">
        <v>498</v>
      </c>
      <c r="C32" s="173" t="s">
        <v>470</v>
      </c>
      <c r="D32" s="173" t="s">
        <v>411</v>
      </c>
      <c r="E32" s="13">
        <v>57318</v>
      </c>
      <c r="F32" s="13">
        <v>35479</v>
      </c>
      <c r="G32" s="13">
        <v>20307</v>
      </c>
      <c r="H32" s="13">
        <v>1532</v>
      </c>
    </row>
    <row r="33" spans="1:8">
      <c r="B33" s="173" t="s">
        <v>499</v>
      </c>
      <c r="C33" s="173" t="s">
        <v>470</v>
      </c>
      <c r="D33" s="173" t="s">
        <v>411</v>
      </c>
      <c r="E33" s="13">
        <v>58442</v>
      </c>
      <c r="F33" s="13">
        <v>35173</v>
      </c>
      <c r="G33" s="13">
        <v>21741</v>
      </c>
      <c r="H33" s="13">
        <v>1528</v>
      </c>
    </row>
    <row r="35" spans="1:8">
      <c r="A35" t="s">
        <v>500</v>
      </c>
    </row>
    <row r="36" spans="1:8">
      <c r="A36" t="s">
        <v>501</v>
      </c>
    </row>
    <row r="37" spans="1:8">
      <c r="A37" t="s">
        <v>502</v>
      </c>
    </row>
    <row r="39" spans="1:8">
      <c r="A39" t="s">
        <v>500</v>
      </c>
    </row>
    <row r="40" spans="1:8">
      <c r="A40" t="s">
        <v>503</v>
      </c>
    </row>
    <row r="41" spans="1:8">
      <c r="A41" t="s">
        <v>504</v>
      </c>
    </row>
    <row r="44" spans="1:8">
      <c r="A44" t="s">
        <v>505</v>
      </c>
    </row>
    <row r="45" spans="1:8">
      <c r="A45" t="s">
        <v>506</v>
      </c>
    </row>
    <row r="46" spans="1:8">
      <c r="A46" t="s">
        <v>507</v>
      </c>
    </row>
    <row r="48" spans="1:8">
      <c r="A48" t="s">
        <v>508</v>
      </c>
    </row>
    <row r="49" spans="1:1">
      <c r="A49" t="s">
        <v>509</v>
      </c>
    </row>
    <row r="51" spans="1:1">
      <c r="A51" t="s">
        <v>510</v>
      </c>
    </row>
    <row r="52" spans="1:1">
      <c r="A52" t="s">
        <v>506</v>
      </c>
    </row>
    <row r="53" spans="1:1">
      <c r="A53" t="s">
        <v>511</v>
      </c>
    </row>
    <row r="54" spans="1:1">
      <c r="A54" t="s">
        <v>512</v>
      </c>
    </row>
    <row r="55" spans="1:1">
      <c r="A55" t="s">
        <v>513</v>
      </c>
    </row>
    <row r="57" spans="1:1">
      <c r="A57" t="s">
        <v>514</v>
      </c>
    </row>
    <row r="58" spans="1:1">
      <c r="A58" t="s">
        <v>515</v>
      </c>
    </row>
    <row r="59" spans="1:1">
      <c r="A59" t="s">
        <v>516</v>
      </c>
    </row>
    <row r="64" spans="1:1">
      <c r="A64" t="s">
        <v>517</v>
      </c>
    </row>
    <row r="65" spans="1:1">
      <c r="A65" t="s">
        <v>506</v>
      </c>
    </row>
    <row r="66" spans="1:1">
      <c r="A66" t="s">
        <v>518</v>
      </c>
    </row>
    <row r="67" spans="1:1">
      <c r="A67" t="s">
        <v>519</v>
      </c>
    </row>
    <row r="68" spans="1:1">
      <c r="A68" t="s">
        <v>506</v>
      </c>
    </row>
    <row r="69" spans="1:1">
      <c r="A69" t="s">
        <v>520</v>
      </c>
    </row>
    <row r="71" spans="1:1">
      <c r="A71" t="s">
        <v>343</v>
      </c>
    </row>
    <row r="72" spans="1:1">
      <c r="A72" t="s">
        <v>470</v>
      </c>
    </row>
    <row r="73" spans="1:1">
      <c r="A73" t="s">
        <v>521</v>
      </c>
    </row>
    <row r="75" spans="1:1">
      <c r="A75" s="186" t="s">
        <v>522</v>
      </c>
    </row>
    <row r="79" spans="1:1">
      <c r="A79" t="s">
        <v>345</v>
      </c>
    </row>
    <row r="81" spans="1:1">
      <c r="A81" t="s">
        <v>346</v>
      </c>
    </row>
    <row r="82" spans="1:1">
      <c r="A82" t="s">
        <v>347</v>
      </c>
    </row>
    <row r="84" spans="1:1">
      <c r="A84" t="s">
        <v>348</v>
      </c>
    </row>
    <row r="85" spans="1:1">
      <c r="A85" t="s">
        <v>523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0464-D1FB-4E7C-8936-8D689FCD8B10}">
  <dimension ref="A1:D85"/>
  <sheetViews>
    <sheetView topLeftCell="A39" workbookViewId="0">
      <selection activeCell="M6" sqref="M6"/>
    </sheetView>
  </sheetViews>
  <sheetFormatPr baseColWidth="10" defaultColWidth="9.08984375" defaultRowHeight="14.5"/>
  <cols>
    <col min="1" max="1" width="12.453125" customWidth="1"/>
  </cols>
  <sheetData>
    <row r="1" spans="1:4" s="177" customFormat="1" ht="16">
      <c r="A1" s="177" t="s">
        <v>524</v>
      </c>
      <c r="B1" s="195" t="s">
        <v>525</v>
      </c>
    </row>
    <row r="3" spans="1:4">
      <c r="C3" s="173" t="s">
        <v>470</v>
      </c>
    </row>
    <row r="4" spans="1:4">
      <c r="C4" s="173" t="s">
        <v>499</v>
      </c>
    </row>
    <row r="5" spans="1:4">
      <c r="C5" s="173" t="s">
        <v>408</v>
      </c>
      <c r="D5" s="173" t="s">
        <v>409</v>
      </c>
    </row>
    <row r="6" spans="1:4">
      <c r="A6" s="173" t="s">
        <v>411</v>
      </c>
      <c r="B6" s="173" t="s">
        <v>448</v>
      </c>
      <c r="C6" s="76" t="s">
        <v>526</v>
      </c>
      <c r="D6" s="76" t="s">
        <v>526</v>
      </c>
    </row>
    <row r="7" spans="1:4">
      <c r="B7" s="173" t="s">
        <v>449</v>
      </c>
      <c r="C7" s="13">
        <v>2794</v>
      </c>
      <c r="D7" s="13">
        <v>1636</v>
      </c>
    </row>
    <row r="8" spans="1:4">
      <c r="B8" s="173" t="s">
        <v>450</v>
      </c>
      <c r="C8" s="13">
        <v>4970</v>
      </c>
      <c r="D8" s="13">
        <v>3908</v>
      </c>
    </row>
    <row r="9" spans="1:4">
      <c r="B9" s="173" t="s">
        <v>451</v>
      </c>
      <c r="C9" s="13">
        <v>4343</v>
      </c>
      <c r="D9" s="13">
        <v>3337</v>
      </c>
    </row>
    <row r="10" spans="1:4">
      <c r="B10" s="173" t="s">
        <v>452</v>
      </c>
      <c r="C10" s="13">
        <v>6494</v>
      </c>
      <c r="D10" s="13">
        <v>3887</v>
      </c>
    </row>
    <row r="11" spans="1:4">
      <c r="B11" s="173" t="s">
        <v>453</v>
      </c>
      <c r="C11" s="13">
        <v>5526</v>
      </c>
      <c r="D11" s="13">
        <v>5318</v>
      </c>
    </row>
    <row r="12" spans="1:4">
      <c r="B12" s="173" t="s">
        <v>454</v>
      </c>
      <c r="C12" s="13">
        <v>9400</v>
      </c>
      <c r="D12" s="13">
        <v>3192</v>
      </c>
    </row>
    <row r="13" spans="1:4">
      <c r="B13" s="173" t="s">
        <v>455</v>
      </c>
      <c r="C13" s="13">
        <v>318</v>
      </c>
      <c r="D13" s="13">
        <v>137</v>
      </c>
    </row>
    <row r="14" spans="1:4">
      <c r="B14" s="173" t="s">
        <v>456</v>
      </c>
      <c r="C14" s="13">
        <v>1193</v>
      </c>
      <c r="D14" s="13">
        <v>326</v>
      </c>
    </row>
    <row r="15" spans="1:4">
      <c r="A15" s="173" t="s">
        <v>290</v>
      </c>
      <c r="B15" s="173" t="s">
        <v>448</v>
      </c>
      <c r="C15" s="76" t="s">
        <v>526</v>
      </c>
      <c r="D15" s="76" t="s">
        <v>526</v>
      </c>
    </row>
    <row r="16" spans="1:4">
      <c r="B16" s="173" t="s">
        <v>449</v>
      </c>
      <c r="C16" s="13">
        <v>1083</v>
      </c>
      <c r="D16" s="13">
        <v>635</v>
      </c>
    </row>
    <row r="17" spans="1:4">
      <c r="B17" s="173" t="s">
        <v>450</v>
      </c>
      <c r="C17" s="13">
        <v>1359</v>
      </c>
      <c r="D17" s="13">
        <v>1082</v>
      </c>
    </row>
    <row r="18" spans="1:4">
      <c r="B18" s="173" t="s">
        <v>451</v>
      </c>
      <c r="C18" s="13">
        <v>1521</v>
      </c>
      <c r="D18" s="13">
        <v>1122</v>
      </c>
    </row>
    <row r="19" spans="1:4">
      <c r="B19" s="173" t="s">
        <v>452</v>
      </c>
      <c r="C19" s="13">
        <v>3223</v>
      </c>
      <c r="D19" s="13">
        <v>1880</v>
      </c>
    </row>
    <row r="20" spans="1:4">
      <c r="B20" s="173" t="s">
        <v>453</v>
      </c>
      <c r="C20" s="13">
        <v>3823</v>
      </c>
      <c r="D20" s="13">
        <v>3256</v>
      </c>
    </row>
    <row r="21" spans="1:4">
      <c r="B21" s="173" t="s">
        <v>454</v>
      </c>
      <c r="C21" s="13">
        <v>1784</v>
      </c>
      <c r="D21" s="13">
        <v>725</v>
      </c>
    </row>
    <row r="22" spans="1:4">
      <c r="B22" s="173" t="s">
        <v>455</v>
      </c>
      <c r="C22" s="13">
        <v>130</v>
      </c>
      <c r="D22" s="13">
        <v>48</v>
      </c>
    </row>
    <row r="23" spans="1:4">
      <c r="B23" s="173" t="s">
        <v>456</v>
      </c>
      <c r="C23" s="13">
        <v>745</v>
      </c>
      <c r="D23" s="13">
        <v>232</v>
      </c>
    </row>
    <row r="24" spans="1:4">
      <c r="A24" s="173" t="s">
        <v>289</v>
      </c>
      <c r="B24" s="173" t="s">
        <v>448</v>
      </c>
      <c r="C24" s="76" t="s">
        <v>526</v>
      </c>
      <c r="D24" s="76" t="s">
        <v>526</v>
      </c>
    </row>
    <row r="25" spans="1:4">
      <c r="B25" s="173" t="s">
        <v>449</v>
      </c>
      <c r="C25" s="13">
        <v>1711</v>
      </c>
      <c r="D25" s="13">
        <v>1001</v>
      </c>
    </row>
    <row r="26" spans="1:4">
      <c r="B26" s="173" t="s">
        <v>450</v>
      </c>
      <c r="C26" s="13">
        <v>3611</v>
      </c>
      <c r="D26" s="13">
        <v>2826</v>
      </c>
    </row>
    <row r="27" spans="1:4">
      <c r="B27" s="173" t="s">
        <v>451</v>
      </c>
      <c r="C27" s="13">
        <v>2822</v>
      </c>
      <c r="D27" s="13">
        <v>2215</v>
      </c>
    </row>
    <row r="28" spans="1:4">
      <c r="B28" s="173" t="s">
        <v>452</v>
      </c>
      <c r="C28" s="13">
        <v>3271</v>
      </c>
      <c r="D28" s="13">
        <v>2007</v>
      </c>
    </row>
    <row r="29" spans="1:4">
      <c r="B29" s="173" t="s">
        <v>453</v>
      </c>
      <c r="C29" s="13">
        <v>1703</v>
      </c>
      <c r="D29" s="13">
        <v>2062</v>
      </c>
    </row>
    <row r="30" spans="1:4">
      <c r="B30" s="173" t="s">
        <v>454</v>
      </c>
      <c r="C30" s="13">
        <v>7616</v>
      </c>
      <c r="D30" s="13">
        <v>2467</v>
      </c>
    </row>
    <row r="31" spans="1:4">
      <c r="B31" s="173" t="s">
        <v>455</v>
      </c>
      <c r="C31" s="13">
        <v>188</v>
      </c>
      <c r="D31" s="13">
        <v>89</v>
      </c>
    </row>
    <row r="32" spans="1:4">
      <c r="B32" s="173" t="s">
        <v>456</v>
      </c>
      <c r="C32" s="13">
        <v>448</v>
      </c>
      <c r="D32" s="13">
        <v>94</v>
      </c>
    </row>
    <row r="34" spans="1:1">
      <c r="A34" t="s">
        <v>527</v>
      </c>
    </row>
    <row r="35" spans="1:1">
      <c r="A35" t="s">
        <v>500</v>
      </c>
    </row>
    <row r="36" spans="1:1">
      <c r="A36" t="s">
        <v>501</v>
      </c>
    </row>
    <row r="37" spans="1:1">
      <c r="A37" t="s">
        <v>502</v>
      </c>
    </row>
    <row r="39" spans="1:1">
      <c r="A39" t="s">
        <v>500</v>
      </c>
    </row>
    <row r="40" spans="1:1">
      <c r="A40" t="s">
        <v>503</v>
      </c>
    </row>
    <row r="41" spans="1:1">
      <c r="A41" t="s">
        <v>504</v>
      </c>
    </row>
    <row r="44" spans="1:1">
      <c r="A44" t="s">
        <v>505</v>
      </c>
    </row>
    <row r="45" spans="1:1">
      <c r="A45" t="s">
        <v>506</v>
      </c>
    </row>
    <row r="46" spans="1:1">
      <c r="A46" t="s">
        <v>507</v>
      </c>
    </row>
    <row r="48" spans="1:1">
      <c r="A48" t="s">
        <v>508</v>
      </c>
    </row>
    <row r="49" spans="1:1">
      <c r="A49" t="s">
        <v>509</v>
      </c>
    </row>
    <row r="51" spans="1:1">
      <c r="A51" t="s">
        <v>510</v>
      </c>
    </row>
    <row r="52" spans="1:1">
      <c r="A52" t="s">
        <v>506</v>
      </c>
    </row>
    <row r="53" spans="1:1">
      <c r="A53" t="s">
        <v>514</v>
      </c>
    </row>
    <row r="54" spans="1:1">
      <c r="A54" t="s">
        <v>515</v>
      </c>
    </row>
    <row r="55" spans="1:1">
      <c r="A55" t="s">
        <v>516</v>
      </c>
    </row>
    <row r="57" spans="1:1">
      <c r="A57" t="s">
        <v>528</v>
      </c>
    </row>
    <row r="58" spans="1:1">
      <c r="A58" t="s">
        <v>529</v>
      </c>
    </row>
    <row r="59" spans="1:1">
      <c r="A59" t="s">
        <v>530</v>
      </c>
    </row>
    <row r="64" spans="1:1">
      <c r="A64" t="s">
        <v>517</v>
      </c>
    </row>
    <row r="65" spans="1:1">
      <c r="A65" t="s">
        <v>506</v>
      </c>
    </row>
    <row r="66" spans="1:1">
      <c r="A66" t="s">
        <v>518</v>
      </c>
    </row>
    <row r="67" spans="1:1">
      <c r="A67" t="s">
        <v>519</v>
      </c>
    </row>
    <row r="68" spans="1:1">
      <c r="A68" t="s">
        <v>506</v>
      </c>
    </row>
    <row r="69" spans="1:1">
      <c r="A69" t="s">
        <v>520</v>
      </c>
    </row>
    <row r="71" spans="1:1">
      <c r="A71" t="s">
        <v>343</v>
      </c>
    </row>
    <row r="72" spans="1:1">
      <c r="A72" t="s">
        <v>470</v>
      </c>
    </row>
    <row r="73" spans="1:1">
      <c r="A73" t="s">
        <v>521</v>
      </c>
    </row>
    <row r="76" spans="1:1">
      <c r="A76" s="186" t="s">
        <v>522</v>
      </c>
    </row>
    <row r="79" spans="1:1">
      <c r="A79" t="s">
        <v>345</v>
      </c>
    </row>
    <row r="81" spans="1:1">
      <c r="A81" t="s">
        <v>346</v>
      </c>
    </row>
    <row r="82" spans="1:1">
      <c r="A82" t="s">
        <v>347</v>
      </c>
    </row>
    <row r="84" spans="1:1">
      <c r="A84" t="s">
        <v>348</v>
      </c>
    </row>
    <row r="85" spans="1:1">
      <c r="A85" t="s">
        <v>523</v>
      </c>
    </row>
  </sheetData>
  <pageMargins left="0.7" right="0.7" top="0.75" bottom="0.75" header="0.3" footer="0.3"/>
  <drawing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661A-00D1-4A2E-917C-1CC12F1E4966}">
  <dimension ref="A1:G86"/>
  <sheetViews>
    <sheetView topLeftCell="A38" workbookViewId="0">
      <selection activeCell="R13" sqref="R13"/>
    </sheetView>
  </sheetViews>
  <sheetFormatPr baseColWidth="10" defaultColWidth="9.08984375" defaultRowHeight="14.5"/>
  <sheetData>
    <row r="1" spans="1:7" s="177" customFormat="1" ht="16">
      <c r="A1" s="177" t="s">
        <v>94</v>
      </c>
      <c r="B1" s="195" t="s">
        <v>531</v>
      </c>
    </row>
    <row r="2" spans="1:7">
      <c r="A2" t="s">
        <v>532</v>
      </c>
    </row>
    <row r="3" spans="1:7">
      <c r="E3" s="173" t="s">
        <v>408</v>
      </c>
      <c r="F3" s="173" t="s">
        <v>409</v>
      </c>
      <c r="G3" s="173" t="s">
        <v>467</v>
      </c>
    </row>
    <row r="4" spans="1:7">
      <c r="A4" s="173" t="s">
        <v>450</v>
      </c>
      <c r="B4" s="173" t="s">
        <v>469</v>
      </c>
      <c r="C4" s="173" t="s">
        <v>470</v>
      </c>
      <c r="D4" s="173" t="s">
        <v>411</v>
      </c>
      <c r="E4" s="13">
        <v>5201</v>
      </c>
      <c r="F4" s="13">
        <v>113</v>
      </c>
      <c r="G4" s="13">
        <v>2</v>
      </c>
    </row>
    <row r="5" spans="1:7">
      <c r="B5" s="173" t="s">
        <v>471</v>
      </c>
      <c r="C5" s="173" t="s">
        <v>470</v>
      </c>
      <c r="D5" s="173" t="s">
        <v>411</v>
      </c>
      <c r="E5" s="13">
        <v>3173</v>
      </c>
      <c r="F5" s="13">
        <v>276</v>
      </c>
      <c r="G5" s="76" t="s">
        <v>533</v>
      </c>
    </row>
    <row r="6" spans="1:7">
      <c r="B6" s="173" t="s">
        <v>472</v>
      </c>
      <c r="C6" s="173" t="s">
        <v>470</v>
      </c>
      <c r="D6" s="173" t="s">
        <v>411</v>
      </c>
      <c r="E6" s="13">
        <v>5326</v>
      </c>
      <c r="F6" s="13">
        <v>240</v>
      </c>
      <c r="G6" s="13">
        <v>1</v>
      </c>
    </row>
    <row r="7" spans="1:7">
      <c r="B7" s="173" t="s">
        <v>473</v>
      </c>
      <c r="C7" s="173" t="s">
        <v>470</v>
      </c>
      <c r="D7" s="173" t="s">
        <v>411</v>
      </c>
      <c r="E7" s="13">
        <v>5390</v>
      </c>
      <c r="F7" s="13">
        <v>267</v>
      </c>
      <c r="G7" s="13">
        <v>5</v>
      </c>
    </row>
    <row r="8" spans="1:7">
      <c r="B8" s="173" t="s">
        <v>474</v>
      </c>
      <c r="C8" s="173" t="s">
        <v>470</v>
      </c>
      <c r="D8" s="173" t="s">
        <v>411</v>
      </c>
      <c r="E8" s="13">
        <v>5771</v>
      </c>
      <c r="F8" s="13">
        <v>291</v>
      </c>
      <c r="G8" s="13">
        <v>4</v>
      </c>
    </row>
    <row r="9" spans="1:7">
      <c r="B9" s="173" t="s">
        <v>475</v>
      </c>
      <c r="C9" s="173" t="s">
        <v>470</v>
      </c>
      <c r="D9" s="173" t="s">
        <v>411</v>
      </c>
      <c r="E9" s="13">
        <v>5530</v>
      </c>
      <c r="F9" s="13">
        <v>245</v>
      </c>
      <c r="G9" s="13">
        <v>14</v>
      </c>
    </row>
    <row r="10" spans="1:7">
      <c r="B10" s="173" t="s">
        <v>476</v>
      </c>
      <c r="C10" s="173" t="s">
        <v>470</v>
      </c>
      <c r="D10" s="173" t="s">
        <v>411</v>
      </c>
      <c r="E10" s="13">
        <v>6222</v>
      </c>
      <c r="F10" s="13">
        <v>238</v>
      </c>
      <c r="G10" s="13">
        <v>5</v>
      </c>
    </row>
    <row r="11" spans="1:7">
      <c r="B11" s="173" t="s">
        <v>477</v>
      </c>
      <c r="C11" s="173" t="s">
        <v>470</v>
      </c>
      <c r="D11" s="173" t="s">
        <v>411</v>
      </c>
      <c r="E11" s="13">
        <v>5637</v>
      </c>
      <c r="F11" s="13">
        <v>256</v>
      </c>
      <c r="G11" s="13">
        <v>22</v>
      </c>
    </row>
    <row r="12" spans="1:7">
      <c r="B12" s="173" t="s">
        <v>478</v>
      </c>
      <c r="C12" s="173" t="s">
        <v>470</v>
      </c>
      <c r="D12" s="173" t="s">
        <v>411</v>
      </c>
      <c r="E12" s="13">
        <v>5130</v>
      </c>
      <c r="F12" s="13">
        <v>387</v>
      </c>
      <c r="G12" s="13">
        <v>9</v>
      </c>
    </row>
    <row r="13" spans="1:7">
      <c r="B13" s="173" t="s">
        <v>479</v>
      </c>
      <c r="C13" s="173" t="s">
        <v>470</v>
      </c>
      <c r="D13" s="173" t="s">
        <v>411</v>
      </c>
      <c r="E13" s="13">
        <v>4889</v>
      </c>
      <c r="F13" s="13">
        <v>283</v>
      </c>
      <c r="G13" s="13">
        <v>10</v>
      </c>
    </row>
    <row r="14" spans="1:7">
      <c r="B14" s="173" t="s">
        <v>480</v>
      </c>
      <c r="C14" s="173" t="s">
        <v>470</v>
      </c>
      <c r="D14" s="173" t="s">
        <v>411</v>
      </c>
      <c r="E14" s="13">
        <v>5508</v>
      </c>
      <c r="F14" s="13">
        <v>285</v>
      </c>
      <c r="G14" s="13">
        <v>11</v>
      </c>
    </row>
    <row r="15" spans="1:7">
      <c r="B15" s="173" t="s">
        <v>481</v>
      </c>
      <c r="C15" s="173" t="s">
        <v>470</v>
      </c>
      <c r="D15" s="173" t="s">
        <v>411</v>
      </c>
      <c r="E15" s="13">
        <v>5605</v>
      </c>
      <c r="F15" s="13">
        <v>424</v>
      </c>
      <c r="G15" s="13">
        <v>12</v>
      </c>
    </row>
    <row r="16" spans="1:7">
      <c r="B16" s="173" t="s">
        <v>482</v>
      </c>
      <c r="C16" s="173" t="s">
        <v>470</v>
      </c>
      <c r="D16" s="173" t="s">
        <v>411</v>
      </c>
      <c r="E16" s="13">
        <v>5533</v>
      </c>
      <c r="F16" s="13">
        <v>494</v>
      </c>
      <c r="G16" s="13">
        <v>23</v>
      </c>
    </row>
    <row r="17" spans="2:7">
      <c r="B17" s="173" t="s">
        <v>483</v>
      </c>
      <c r="C17" s="173" t="s">
        <v>470</v>
      </c>
      <c r="D17" s="173" t="s">
        <v>411</v>
      </c>
      <c r="E17" s="13">
        <v>5626</v>
      </c>
      <c r="F17" s="13">
        <v>700</v>
      </c>
      <c r="G17" s="13">
        <v>20</v>
      </c>
    </row>
    <row r="18" spans="2:7">
      <c r="B18" s="173" t="s">
        <v>484</v>
      </c>
      <c r="C18" s="173" t="s">
        <v>470</v>
      </c>
      <c r="D18" s="173" t="s">
        <v>411</v>
      </c>
      <c r="E18" s="13">
        <v>5638</v>
      </c>
      <c r="F18" s="13">
        <v>665</v>
      </c>
      <c r="G18" s="13">
        <v>9</v>
      </c>
    </row>
    <row r="19" spans="2:7">
      <c r="B19" s="173" t="s">
        <v>485</v>
      </c>
      <c r="C19" s="173" t="s">
        <v>470</v>
      </c>
      <c r="D19" s="173" t="s">
        <v>411</v>
      </c>
      <c r="E19" s="13">
        <v>5383</v>
      </c>
      <c r="F19" s="13">
        <v>701</v>
      </c>
      <c r="G19" s="13">
        <v>15</v>
      </c>
    </row>
    <row r="20" spans="2:7">
      <c r="B20" s="173" t="s">
        <v>486</v>
      </c>
      <c r="C20" s="173" t="s">
        <v>470</v>
      </c>
      <c r="D20" s="173" t="s">
        <v>411</v>
      </c>
      <c r="E20" s="13">
        <v>5956</v>
      </c>
      <c r="F20" s="13">
        <v>734</v>
      </c>
      <c r="G20" s="13">
        <v>1</v>
      </c>
    </row>
    <row r="21" spans="2:7">
      <c r="B21" s="173" t="s">
        <v>487</v>
      </c>
      <c r="C21" s="173" t="s">
        <v>470</v>
      </c>
      <c r="D21" s="173" t="s">
        <v>411</v>
      </c>
      <c r="E21" s="13">
        <v>6144</v>
      </c>
      <c r="F21" s="13">
        <v>831</v>
      </c>
      <c r="G21" s="13">
        <v>12</v>
      </c>
    </row>
    <row r="22" spans="2:7">
      <c r="B22" s="173" t="s">
        <v>488</v>
      </c>
      <c r="C22" s="173" t="s">
        <v>470</v>
      </c>
      <c r="D22" s="173" t="s">
        <v>411</v>
      </c>
      <c r="E22" s="13">
        <v>6127</v>
      </c>
      <c r="F22" s="13">
        <v>870</v>
      </c>
      <c r="G22" s="13">
        <v>14</v>
      </c>
    </row>
    <row r="23" spans="2:7">
      <c r="B23" s="173" t="s">
        <v>489</v>
      </c>
      <c r="C23" s="173" t="s">
        <v>470</v>
      </c>
      <c r="D23" s="173" t="s">
        <v>411</v>
      </c>
      <c r="E23" s="13">
        <v>6446</v>
      </c>
      <c r="F23" s="13">
        <v>965</v>
      </c>
      <c r="G23" s="13">
        <v>41</v>
      </c>
    </row>
    <row r="24" spans="2:7">
      <c r="B24" s="173" t="s">
        <v>490</v>
      </c>
      <c r="C24" s="173" t="s">
        <v>470</v>
      </c>
      <c r="D24" s="173" t="s">
        <v>411</v>
      </c>
      <c r="E24" s="13">
        <v>6709</v>
      </c>
      <c r="F24" s="13">
        <v>1003</v>
      </c>
      <c r="G24" s="13">
        <v>42</v>
      </c>
    </row>
    <row r="25" spans="2:7">
      <c r="B25" s="173" t="s">
        <v>491</v>
      </c>
      <c r="C25" s="173" t="s">
        <v>470</v>
      </c>
      <c r="D25" s="173" t="s">
        <v>411</v>
      </c>
      <c r="E25" s="13">
        <v>6627</v>
      </c>
      <c r="F25" s="13">
        <v>1343</v>
      </c>
      <c r="G25" s="13">
        <v>45</v>
      </c>
    </row>
    <row r="26" spans="2:7">
      <c r="B26" s="173" t="s">
        <v>492</v>
      </c>
      <c r="C26" s="173" t="s">
        <v>470</v>
      </c>
      <c r="D26" s="173" t="s">
        <v>411</v>
      </c>
      <c r="E26" s="13">
        <v>6784</v>
      </c>
      <c r="F26" s="13">
        <v>1350</v>
      </c>
      <c r="G26" s="13">
        <v>45</v>
      </c>
    </row>
    <row r="27" spans="2:7">
      <c r="B27" s="173" t="s">
        <v>493</v>
      </c>
      <c r="C27" s="173" t="s">
        <v>470</v>
      </c>
      <c r="D27" s="173" t="s">
        <v>411</v>
      </c>
      <c r="E27" s="13">
        <v>6997</v>
      </c>
      <c r="F27" s="13">
        <v>1411</v>
      </c>
      <c r="G27" s="13">
        <v>43</v>
      </c>
    </row>
    <row r="28" spans="2:7">
      <c r="B28" s="173" t="s">
        <v>494</v>
      </c>
      <c r="C28" s="173" t="s">
        <v>470</v>
      </c>
      <c r="D28" s="173" t="s">
        <v>411</v>
      </c>
      <c r="E28" s="13">
        <v>7373</v>
      </c>
      <c r="F28" s="13">
        <v>1519</v>
      </c>
      <c r="G28" s="13">
        <v>49</v>
      </c>
    </row>
    <row r="29" spans="2:7">
      <c r="B29" s="173" t="s">
        <v>495</v>
      </c>
      <c r="C29" s="173" t="s">
        <v>470</v>
      </c>
      <c r="D29" s="173" t="s">
        <v>411</v>
      </c>
      <c r="E29" s="13">
        <v>8037</v>
      </c>
      <c r="F29" s="13">
        <v>1706</v>
      </c>
      <c r="G29" s="13">
        <v>59</v>
      </c>
    </row>
    <row r="30" spans="2:7">
      <c r="B30" s="173" t="s">
        <v>496</v>
      </c>
      <c r="C30" s="173" t="s">
        <v>470</v>
      </c>
      <c r="D30" s="173" t="s">
        <v>411</v>
      </c>
      <c r="E30" s="13">
        <v>7358</v>
      </c>
      <c r="F30" s="13">
        <v>1756</v>
      </c>
      <c r="G30" s="13">
        <v>32</v>
      </c>
    </row>
    <row r="31" spans="2:7">
      <c r="B31" s="173" t="s">
        <v>497</v>
      </c>
      <c r="C31" s="173" t="s">
        <v>470</v>
      </c>
      <c r="D31" s="173" t="s">
        <v>411</v>
      </c>
      <c r="E31" s="13">
        <v>5794</v>
      </c>
      <c r="F31" s="13">
        <v>2339</v>
      </c>
      <c r="G31" s="13">
        <v>62</v>
      </c>
    </row>
    <row r="32" spans="2:7">
      <c r="B32" s="173" t="s">
        <v>498</v>
      </c>
      <c r="C32" s="173" t="s">
        <v>470</v>
      </c>
      <c r="D32" s="173" t="s">
        <v>411</v>
      </c>
      <c r="E32" s="13">
        <v>5280</v>
      </c>
      <c r="F32" s="13">
        <v>3454</v>
      </c>
      <c r="G32" s="13">
        <v>53</v>
      </c>
    </row>
    <row r="33" spans="1:7">
      <c r="B33" s="173" t="s">
        <v>499</v>
      </c>
      <c r="C33" s="173" t="s">
        <v>470</v>
      </c>
      <c r="D33" s="173" t="s">
        <v>411</v>
      </c>
      <c r="E33" s="13">
        <v>4970</v>
      </c>
      <c r="F33" s="13">
        <v>3908</v>
      </c>
      <c r="G33" s="13">
        <v>50</v>
      </c>
    </row>
    <row r="35" spans="1:7">
      <c r="A35" t="s">
        <v>534</v>
      </c>
    </row>
    <row r="36" spans="1:7">
      <c r="A36" t="s">
        <v>500</v>
      </c>
    </row>
    <row r="37" spans="1:7">
      <c r="A37" t="s">
        <v>501</v>
      </c>
    </row>
    <row r="38" spans="1:7">
      <c r="A38" t="s">
        <v>502</v>
      </c>
    </row>
    <row r="40" spans="1:7">
      <c r="A40" t="s">
        <v>500</v>
      </c>
    </row>
    <row r="41" spans="1:7">
      <c r="A41" t="s">
        <v>503</v>
      </c>
    </row>
    <row r="42" spans="1:7">
      <c r="A42" t="s">
        <v>504</v>
      </c>
    </row>
    <row r="45" spans="1:7">
      <c r="A45" t="s">
        <v>505</v>
      </c>
    </row>
    <row r="46" spans="1:7">
      <c r="A46" t="s">
        <v>506</v>
      </c>
    </row>
    <row r="47" spans="1:7">
      <c r="A47" t="s">
        <v>507</v>
      </c>
    </row>
    <row r="49" spans="1:1">
      <c r="A49" t="s">
        <v>508</v>
      </c>
    </row>
    <row r="50" spans="1:1">
      <c r="A50" t="s">
        <v>509</v>
      </c>
    </row>
    <row r="52" spans="1:1">
      <c r="A52" t="s">
        <v>510</v>
      </c>
    </row>
    <row r="53" spans="1:1">
      <c r="A53" t="s">
        <v>506</v>
      </c>
    </row>
    <row r="54" spans="1:1">
      <c r="A54" t="s">
        <v>514</v>
      </c>
    </row>
    <row r="55" spans="1:1">
      <c r="A55" t="s">
        <v>515</v>
      </c>
    </row>
    <row r="56" spans="1:1">
      <c r="A56" t="s">
        <v>516</v>
      </c>
    </row>
    <row r="58" spans="1:1">
      <c r="A58" t="s">
        <v>528</v>
      </c>
    </row>
    <row r="59" spans="1:1">
      <c r="A59" t="s">
        <v>529</v>
      </c>
    </row>
    <row r="60" spans="1:1">
      <c r="A60" t="s">
        <v>530</v>
      </c>
    </row>
    <row r="65" spans="1:1">
      <c r="A65" t="s">
        <v>517</v>
      </c>
    </row>
    <row r="66" spans="1:1">
      <c r="A66" t="s">
        <v>506</v>
      </c>
    </row>
    <row r="67" spans="1:1">
      <c r="A67" t="s">
        <v>518</v>
      </c>
    </row>
    <row r="68" spans="1:1">
      <c r="A68" t="s">
        <v>519</v>
      </c>
    </row>
    <row r="69" spans="1:1">
      <c r="A69" t="s">
        <v>506</v>
      </c>
    </row>
    <row r="70" spans="1:1">
      <c r="A70" t="s">
        <v>520</v>
      </c>
    </row>
    <row r="72" spans="1:1">
      <c r="A72" t="s">
        <v>343</v>
      </c>
    </row>
    <row r="73" spans="1:1">
      <c r="A73" t="s">
        <v>470</v>
      </c>
    </row>
    <row r="74" spans="1:1">
      <c r="A74" t="s">
        <v>521</v>
      </c>
    </row>
    <row r="77" spans="1:1">
      <c r="A77" s="186" t="s">
        <v>522</v>
      </c>
    </row>
    <row r="80" spans="1:1">
      <c r="A80" t="s">
        <v>345</v>
      </c>
    </row>
    <row r="82" spans="1:1">
      <c r="A82" t="s">
        <v>346</v>
      </c>
    </row>
    <row r="83" spans="1:1">
      <c r="A83" t="s">
        <v>347</v>
      </c>
    </row>
    <row r="85" spans="1:1">
      <c r="A85" t="s">
        <v>348</v>
      </c>
    </row>
    <row r="86" spans="1:1">
      <c r="A86" t="s">
        <v>523</v>
      </c>
    </row>
  </sheetData>
  <pageMargins left="0.7" right="0.7" top="0.75" bottom="0.75" header="0.3" footer="0.3"/>
  <drawing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A0FF-BACE-4869-B4A4-DECF118E2670}">
  <dimension ref="A1:G85"/>
  <sheetViews>
    <sheetView topLeftCell="A41" workbookViewId="0">
      <selection activeCell="J8" sqref="J8"/>
    </sheetView>
  </sheetViews>
  <sheetFormatPr baseColWidth="10" defaultColWidth="9.08984375" defaultRowHeight="14.5"/>
  <cols>
    <col min="1" max="1" width="11.08984375" customWidth="1"/>
  </cols>
  <sheetData>
    <row r="1" spans="1:7" s="177" customFormat="1" ht="16">
      <c r="A1" s="177" t="s">
        <v>535</v>
      </c>
      <c r="B1" s="195" t="s">
        <v>536</v>
      </c>
    </row>
    <row r="2" spans="1:7">
      <c r="A2" s="174" t="s">
        <v>537</v>
      </c>
    </row>
    <row r="3" spans="1:7">
      <c r="E3" s="173" t="s">
        <v>408</v>
      </c>
      <c r="F3" s="173" t="s">
        <v>409</v>
      </c>
      <c r="G3" s="173" t="s">
        <v>467</v>
      </c>
    </row>
    <row r="4" spans="1:7">
      <c r="A4" s="173" t="s">
        <v>454</v>
      </c>
      <c r="B4" s="173" t="s">
        <v>469</v>
      </c>
      <c r="C4" s="173" t="s">
        <v>470</v>
      </c>
      <c r="D4" s="173" t="s">
        <v>411</v>
      </c>
      <c r="E4" s="13">
        <v>3908</v>
      </c>
      <c r="F4" s="13">
        <v>568</v>
      </c>
      <c r="G4" s="13">
        <v>108</v>
      </c>
    </row>
    <row r="5" spans="1:7">
      <c r="B5" s="173" t="s">
        <v>471</v>
      </c>
      <c r="C5" s="173" t="s">
        <v>470</v>
      </c>
      <c r="D5" s="173" t="s">
        <v>411</v>
      </c>
      <c r="E5" s="13">
        <v>4758</v>
      </c>
      <c r="F5" s="13">
        <v>564</v>
      </c>
      <c r="G5" s="13">
        <v>143</v>
      </c>
    </row>
    <row r="6" spans="1:7">
      <c r="B6" s="173" t="s">
        <v>472</v>
      </c>
      <c r="C6" s="173" t="s">
        <v>470</v>
      </c>
      <c r="D6" s="173" t="s">
        <v>411</v>
      </c>
      <c r="E6" s="13">
        <v>5364</v>
      </c>
      <c r="F6" s="13">
        <v>621</v>
      </c>
      <c r="G6" s="13">
        <v>137</v>
      </c>
    </row>
    <row r="7" spans="1:7">
      <c r="B7" s="173" t="s">
        <v>473</v>
      </c>
      <c r="C7" s="173" t="s">
        <v>470</v>
      </c>
      <c r="D7" s="173" t="s">
        <v>411</v>
      </c>
      <c r="E7" s="13">
        <v>5185</v>
      </c>
      <c r="F7" s="13">
        <v>747</v>
      </c>
      <c r="G7" s="13">
        <v>130</v>
      </c>
    </row>
    <row r="8" spans="1:7">
      <c r="B8" s="173" t="s">
        <v>474</v>
      </c>
      <c r="C8" s="173" t="s">
        <v>470</v>
      </c>
      <c r="D8" s="173" t="s">
        <v>411</v>
      </c>
      <c r="E8" s="13">
        <v>5155</v>
      </c>
      <c r="F8" s="13">
        <v>758</v>
      </c>
      <c r="G8" s="13">
        <v>128</v>
      </c>
    </row>
    <row r="9" spans="1:7">
      <c r="B9" s="173" t="s">
        <v>475</v>
      </c>
      <c r="C9" s="173" t="s">
        <v>470</v>
      </c>
      <c r="D9" s="173" t="s">
        <v>411</v>
      </c>
      <c r="E9" s="13">
        <v>6068</v>
      </c>
      <c r="F9" s="13">
        <v>1080</v>
      </c>
      <c r="G9" s="13">
        <v>176</v>
      </c>
    </row>
    <row r="10" spans="1:7">
      <c r="B10" s="173" t="s">
        <v>476</v>
      </c>
      <c r="C10" s="173" t="s">
        <v>470</v>
      </c>
      <c r="D10" s="173" t="s">
        <v>411</v>
      </c>
      <c r="E10" s="13">
        <v>5821</v>
      </c>
      <c r="F10" s="13">
        <v>1035</v>
      </c>
      <c r="G10" s="13">
        <v>158</v>
      </c>
    </row>
    <row r="11" spans="1:7">
      <c r="B11" s="173" t="s">
        <v>477</v>
      </c>
      <c r="C11" s="173" t="s">
        <v>470</v>
      </c>
      <c r="D11" s="173" t="s">
        <v>411</v>
      </c>
      <c r="E11" s="13">
        <v>6195</v>
      </c>
      <c r="F11" s="13">
        <v>1110</v>
      </c>
      <c r="G11" s="13">
        <v>186</v>
      </c>
    </row>
    <row r="12" spans="1:7">
      <c r="B12" s="173" t="s">
        <v>478</v>
      </c>
      <c r="C12" s="173" t="s">
        <v>470</v>
      </c>
      <c r="D12" s="173" t="s">
        <v>411</v>
      </c>
      <c r="E12" s="13">
        <v>6445</v>
      </c>
      <c r="F12" s="13">
        <v>1106</v>
      </c>
      <c r="G12" s="13">
        <v>166</v>
      </c>
    </row>
    <row r="13" spans="1:7">
      <c r="B13" s="173" t="s">
        <v>479</v>
      </c>
      <c r="C13" s="173" t="s">
        <v>470</v>
      </c>
      <c r="D13" s="173" t="s">
        <v>411</v>
      </c>
      <c r="E13" s="13">
        <v>6449</v>
      </c>
      <c r="F13" s="13">
        <v>1193</v>
      </c>
      <c r="G13" s="13">
        <v>151</v>
      </c>
    </row>
    <row r="14" spans="1:7">
      <c r="B14" s="173" t="s">
        <v>480</v>
      </c>
      <c r="C14" s="173" t="s">
        <v>470</v>
      </c>
      <c r="D14" s="173" t="s">
        <v>411</v>
      </c>
      <c r="E14" s="13">
        <v>6978</v>
      </c>
      <c r="F14" s="13">
        <v>1191</v>
      </c>
      <c r="G14" s="13">
        <v>215</v>
      </c>
    </row>
    <row r="15" spans="1:7">
      <c r="B15" s="173" t="s">
        <v>481</v>
      </c>
      <c r="C15" s="173" t="s">
        <v>470</v>
      </c>
      <c r="D15" s="173" t="s">
        <v>411</v>
      </c>
      <c r="E15" s="13">
        <v>7402</v>
      </c>
      <c r="F15" s="13">
        <v>1177</v>
      </c>
      <c r="G15" s="13">
        <v>223</v>
      </c>
    </row>
    <row r="16" spans="1:7">
      <c r="B16" s="173" t="s">
        <v>482</v>
      </c>
      <c r="C16" s="173" t="s">
        <v>470</v>
      </c>
      <c r="D16" s="173" t="s">
        <v>411</v>
      </c>
      <c r="E16" s="13">
        <v>7402</v>
      </c>
      <c r="F16" s="13">
        <v>1132</v>
      </c>
      <c r="G16" s="13">
        <v>240</v>
      </c>
    </row>
    <row r="17" spans="2:7">
      <c r="B17" s="173" t="s">
        <v>483</v>
      </c>
      <c r="C17" s="173" t="s">
        <v>470</v>
      </c>
      <c r="D17" s="173" t="s">
        <v>411</v>
      </c>
      <c r="E17" s="13">
        <v>7352</v>
      </c>
      <c r="F17" s="13">
        <v>1495</v>
      </c>
      <c r="G17" s="13">
        <v>246</v>
      </c>
    </row>
    <row r="18" spans="2:7">
      <c r="B18" s="173" t="s">
        <v>484</v>
      </c>
      <c r="C18" s="173" t="s">
        <v>470</v>
      </c>
      <c r="D18" s="173" t="s">
        <v>411</v>
      </c>
      <c r="E18" s="13">
        <v>6999</v>
      </c>
      <c r="F18" s="13">
        <v>1461</v>
      </c>
      <c r="G18" s="13">
        <v>333</v>
      </c>
    </row>
    <row r="19" spans="2:7">
      <c r="B19" s="173" t="s">
        <v>485</v>
      </c>
      <c r="C19" s="173" t="s">
        <v>470</v>
      </c>
      <c r="D19" s="173" t="s">
        <v>411</v>
      </c>
      <c r="E19" s="13">
        <v>7080</v>
      </c>
      <c r="F19" s="13">
        <v>1579</v>
      </c>
      <c r="G19" s="13">
        <v>324</v>
      </c>
    </row>
    <row r="20" spans="2:7">
      <c r="B20" s="173" t="s">
        <v>486</v>
      </c>
      <c r="C20" s="173" t="s">
        <v>470</v>
      </c>
      <c r="D20" s="173" t="s">
        <v>411</v>
      </c>
      <c r="E20" s="13">
        <v>6843</v>
      </c>
      <c r="F20" s="13">
        <v>1734</v>
      </c>
      <c r="G20" s="13">
        <v>471</v>
      </c>
    </row>
    <row r="21" spans="2:7">
      <c r="B21" s="173" t="s">
        <v>487</v>
      </c>
      <c r="C21" s="173" t="s">
        <v>470</v>
      </c>
      <c r="D21" s="173" t="s">
        <v>411</v>
      </c>
      <c r="E21" s="13">
        <v>7122</v>
      </c>
      <c r="F21" s="13">
        <v>1865</v>
      </c>
      <c r="G21" s="13">
        <v>419</v>
      </c>
    </row>
    <row r="22" spans="2:7">
      <c r="B22" s="173" t="s">
        <v>488</v>
      </c>
      <c r="C22" s="173" t="s">
        <v>470</v>
      </c>
      <c r="D22" s="173" t="s">
        <v>411</v>
      </c>
      <c r="E22" s="13">
        <v>7525</v>
      </c>
      <c r="F22" s="13">
        <v>2070</v>
      </c>
      <c r="G22" s="13">
        <v>486</v>
      </c>
    </row>
    <row r="23" spans="2:7">
      <c r="B23" s="173" t="s">
        <v>489</v>
      </c>
      <c r="C23" s="173" t="s">
        <v>470</v>
      </c>
      <c r="D23" s="173" t="s">
        <v>411</v>
      </c>
      <c r="E23" s="13">
        <v>7744</v>
      </c>
      <c r="F23" s="13">
        <v>2001</v>
      </c>
      <c r="G23" s="13">
        <v>504</v>
      </c>
    </row>
    <row r="24" spans="2:7">
      <c r="B24" s="173" t="s">
        <v>490</v>
      </c>
      <c r="C24" s="173" t="s">
        <v>470</v>
      </c>
      <c r="D24" s="173" t="s">
        <v>411</v>
      </c>
      <c r="E24" s="13">
        <v>7977</v>
      </c>
      <c r="F24" s="13">
        <v>2165</v>
      </c>
      <c r="G24" s="13">
        <v>476</v>
      </c>
    </row>
    <row r="25" spans="2:7">
      <c r="B25" s="173" t="s">
        <v>491</v>
      </c>
      <c r="C25" s="173" t="s">
        <v>470</v>
      </c>
      <c r="D25" s="173" t="s">
        <v>411</v>
      </c>
      <c r="E25" s="13">
        <v>8175</v>
      </c>
      <c r="F25" s="13">
        <v>2219</v>
      </c>
      <c r="G25" s="13">
        <v>456</v>
      </c>
    </row>
    <row r="26" spans="2:7">
      <c r="B26" s="173" t="s">
        <v>492</v>
      </c>
      <c r="C26" s="173" t="s">
        <v>470</v>
      </c>
      <c r="D26" s="173" t="s">
        <v>411</v>
      </c>
      <c r="E26" s="13">
        <v>8302</v>
      </c>
      <c r="F26" s="13">
        <v>2357</v>
      </c>
      <c r="G26" s="13">
        <v>428</v>
      </c>
    </row>
    <row r="27" spans="2:7">
      <c r="B27" s="173" t="s">
        <v>493</v>
      </c>
      <c r="C27" s="173" t="s">
        <v>470</v>
      </c>
      <c r="D27" s="173" t="s">
        <v>411</v>
      </c>
      <c r="E27" s="13">
        <v>8461</v>
      </c>
      <c r="F27" s="13">
        <v>2291</v>
      </c>
      <c r="G27" s="13">
        <v>501</v>
      </c>
    </row>
    <row r="28" spans="2:7">
      <c r="B28" s="173" t="s">
        <v>494</v>
      </c>
      <c r="C28" s="173" t="s">
        <v>470</v>
      </c>
      <c r="D28" s="173" t="s">
        <v>411</v>
      </c>
      <c r="E28" s="13">
        <v>8728</v>
      </c>
      <c r="F28" s="13">
        <v>2384</v>
      </c>
      <c r="G28" s="13">
        <v>509</v>
      </c>
    </row>
    <row r="29" spans="2:7">
      <c r="B29" s="173" t="s">
        <v>495</v>
      </c>
      <c r="C29" s="173" t="s">
        <v>470</v>
      </c>
      <c r="D29" s="173" t="s">
        <v>411</v>
      </c>
      <c r="E29" s="13">
        <v>9007</v>
      </c>
      <c r="F29" s="13">
        <v>2585</v>
      </c>
      <c r="G29" s="13">
        <v>515</v>
      </c>
    </row>
    <row r="30" spans="2:7">
      <c r="B30" s="173" t="s">
        <v>496</v>
      </c>
      <c r="C30" s="173" t="s">
        <v>470</v>
      </c>
      <c r="D30" s="173" t="s">
        <v>411</v>
      </c>
      <c r="E30" s="13">
        <v>8845</v>
      </c>
      <c r="F30" s="13">
        <v>2487</v>
      </c>
      <c r="G30" s="13">
        <v>538</v>
      </c>
    </row>
    <row r="31" spans="2:7">
      <c r="B31" s="173" t="s">
        <v>497</v>
      </c>
      <c r="C31" s="173" t="s">
        <v>470</v>
      </c>
      <c r="D31" s="173" t="s">
        <v>411</v>
      </c>
      <c r="E31" s="13">
        <v>9155</v>
      </c>
      <c r="F31" s="13">
        <v>2829</v>
      </c>
      <c r="G31" s="13">
        <v>528</v>
      </c>
    </row>
    <row r="32" spans="2:7">
      <c r="B32" s="173" t="s">
        <v>498</v>
      </c>
      <c r="C32" s="173" t="s">
        <v>470</v>
      </c>
      <c r="D32" s="173" t="s">
        <v>411</v>
      </c>
      <c r="E32" s="13">
        <v>9376</v>
      </c>
      <c r="F32" s="13">
        <v>2941</v>
      </c>
      <c r="G32" s="13">
        <v>491</v>
      </c>
    </row>
    <row r="33" spans="1:7">
      <c r="B33" s="173" t="s">
        <v>499</v>
      </c>
      <c r="C33" s="173" t="s">
        <v>470</v>
      </c>
      <c r="D33" s="173" t="s">
        <v>411</v>
      </c>
      <c r="E33" s="13">
        <v>9400</v>
      </c>
      <c r="F33" s="13">
        <v>3192</v>
      </c>
      <c r="G33" s="13">
        <v>482</v>
      </c>
    </row>
    <row r="35" spans="1:7">
      <c r="A35" t="s">
        <v>500</v>
      </c>
    </row>
    <row r="36" spans="1:7">
      <c r="A36" t="s">
        <v>501</v>
      </c>
    </row>
    <row r="37" spans="1:7">
      <c r="A37" t="s">
        <v>502</v>
      </c>
    </row>
    <row r="39" spans="1:7">
      <c r="A39" t="s">
        <v>500</v>
      </c>
    </row>
    <row r="40" spans="1:7">
      <c r="A40" t="s">
        <v>503</v>
      </c>
    </row>
    <row r="41" spans="1:7">
      <c r="A41" t="s">
        <v>504</v>
      </c>
    </row>
    <row r="44" spans="1:7">
      <c r="A44" t="s">
        <v>505</v>
      </c>
    </row>
    <row r="45" spans="1:7">
      <c r="A45" t="s">
        <v>506</v>
      </c>
    </row>
    <row r="46" spans="1:7">
      <c r="A46" t="s">
        <v>507</v>
      </c>
    </row>
    <row r="48" spans="1:7">
      <c r="A48" t="s">
        <v>508</v>
      </c>
    </row>
    <row r="49" spans="1:1">
      <c r="A49" t="s">
        <v>509</v>
      </c>
    </row>
    <row r="51" spans="1:1">
      <c r="A51" t="s">
        <v>510</v>
      </c>
    </row>
    <row r="52" spans="1:1">
      <c r="A52" t="s">
        <v>506</v>
      </c>
    </row>
    <row r="53" spans="1:1">
      <c r="A53" t="s">
        <v>514</v>
      </c>
    </row>
    <row r="54" spans="1:1">
      <c r="A54" t="s">
        <v>515</v>
      </c>
    </row>
    <row r="55" spans="1:1">
      <c r="A55" t="s">
        <v>516</v>
      </c>
    </row>
    <row r="57" spans="1:1">
      <c r="A57" t="s">
        <v>528</v>
      </c>
    </row>
    <row r="58" spans="1:1">
      <c r="A58" t="s">
        <v>529</v>
      </c>
    </row>
    <row r="59" spans="1:1">
      <c r="A59" t="s">
        <v>530</v>
      </c>
    </row>
    <row r="64" spans="1:1">
      <c r="A64" t="s">
        <v>517</v>
      </c>
    </row>
    <row r="65" spans="1:1">
      <c r="A65" t="s">
        <v>506</v>
      </c>
    </row>
    <row r="66" spans="1:1">
      <c r="A66" t="s">
        <v>518</v>
      </c>
    </row>
    <row r="67" spans="1:1">
      <c r="A67" t="s">
        <v>519</v>
      </c>
    </row>
    <row r="68" spans="1:1">
      <c r="A68" t="s">
        <v>506</v>
      </c>
    </row>
    <row r="69" spans="1:1">
      <c r="A69" t="s">
        <v>520</v>
      </c>
    </row>
    <row r="71" spans="1:1">
      <c r="A71" t="s">
        <v>343</v>
      </c>
    </row>
    <row r="72" spans="1:1">
      <c r="A72" t="s">
        <v>470</v>
      </c>
    </row>
    <row r="73" spans="1:1">
      <c r="A73" t="s">
        <v>521</v>
      </c>
    </row>
    <row r="75" spans="1:1">
      <c r="A75" s="186" t="s">
        <v>522</v>
      </c>
    </row>
    <row r="79" spans="1:1">
      <c r="A79" t="s">
        <v>345</v>
      </c>
    </row>
    <row r="81" spans="1:1">
      <c r="A81" t="s">
        <v>346</v>
      </c>
    </row>
    <row r="82" spans="1:1">
      <c r="A82" t="s">
        <v>347</v>
      </c>
    </row>
    <row r="84" spans="1:1">
      <c r="A84" t="s">
        <v>348</v>
      </c>
    </row>
    <row r="85" spans="1:1">
      <c r="A85" t="s">
        <v>523</v>
      </c>
    </row>
  </sheetData>
  <hyperlinks>
    <hyperlink ref="A2" r:id="rId1" xr:uid="{89C0D692-6AF2-42D2-9B33-4207EDB7F36A}"/>
  </hyperlinks>
  <pageMargins left="0.7" right="0.7" top="0.75" bottom="0.75" header="0.3" footer="0.3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6819-BEA3-4625-A30B-40C9B6B5421E}">
  <dimension ref="A1:G85"/>
  <sheetViews>
    <sheetView topLeftCell="A49" workbookViewId="0">
      <selection activeCell="H66" sqref="H66"/>
    </sheetView>
  </sheetViews>
  <sheetFormatPr baseColWidth="10" defaultColWidth="9.08984375" defaultRowHeight="14.5"/>
  <sheetData>
    <row r="1" spans="1:7" s="196" customFormat="1" ht="16">
      <c r="A1" s="177" t="s">
        <v>538</v>
      </c>
      <c r="B1" s="195" t="s">
        <v>539</v>
      </c>
    </row>
    <row r="2" spans="1:7">
      <c r="A2" s="174" t="s">
        <v>540</v>
      </c>
    </row>
    <row r="3" spans="1:7">
      <c r="E3" s="173" t="s">
        <v>408</v>
      </c>
      <c r="F3" s="173" t="s">
        <v>409</v>
      </c>
      <c r="G3" s="173" t="s">
        <v>467</v>
      </c>
    </row>
    <row r="4" spans="1:7">
      <c r="A4" s="173" t="s">
        <v>453</v>
      </c>
      <c r="B4" s="173" t="s">
        <v>469</v>
      </c>
      <c r="C4" s="173" t="s">
        <v>470</v>
      </c>
      <c r="D4" s="173" t="s">
        <v>411</v>
      </c>
      <c r="E4" s="13">
        <v>3329</v>
      </c>
      <c r="F4" s="13">
        <v>2373</v>
      </c>
      <c r="G4" s="13">
        <v>253</v>
      </c>
    </row>
    <row r="5" spans="1:7">
      <c r="B5" s="173" t="s">
        <v>471</v>
      </c>
      <c r="C5" s="173" t="s">
        <v>470</v>
      </c>
      <c r="D5" s="173" t="s">
        <v>411</v>
      </c>
      <c r="E5" s="13">
        <v>3024</v>
      </c>
      <c r="F5" s="13">
        <v>2442</v>
      </c>
      <c r="G5" s="13">
        <v>290</v>
      </c>
    </row>
    <row r="6" spans="1:7">
      <c r="B6" s="173" t="s">
        <v>472</v>
      </c>
      <c r="C6" s="173" t="s">
        <v>470</v>
      </c>
      <c r="D6" s="173" t="s">
        <v>411</v>
      </c>
      <c r="E6" s="13">
        <v>3212</v>
      </c>
      <c r="F6" s="13">
        <v>2664</v>
      </c>
      <c r="G6" s="13">
        <v>274</v>
      </c>
    </row>
    <row r="7" spans="1:7">
      <c r="B7" s="173" t="s">
        <v>473</v>
      </c>
      <c r="C7" s="173" t="s">
        <v>470</v>
      </c>
      <c r="D7" s="173" t="s">
        <v>411</v>
      </c>
      <c r="E7" s="13">
        <v>3252</v>
      </c>
      <c r="F7" s="13">
        <v>2653</v>
      </c>
      <c r="G7" s="13">
        <v>337</v>
      </c>
    </row>
    <row r="8" spans="1:7">
      <c r="B8" s="173" t="s">
        <v>474</v>
      </c>
      <c r="C8" s="173" t="s">
        <v>470</v>
      </c>
      <c r="D8" s="173" t="s">
        <v>411</v>
      </c>
      <c r="E8" s="13">
        <v>2697</v>
      </c>
      <c r="F8" s="13">
        <v>2371</v>
      </c>
      <c r="G8" s="13">
        <v>295</v>
      </c>
    </row>
    <row r="9" spans="1:7">
      <c r="B9" s="173" t="s">
        <v>475</v>
      </c>
      <c r="C9" s="173" t="s">
        <v>470</v>
      </c>
      <c r="D9" s="173" t="s">
        <v>411</v>
      </c>
      <c r="E9" s="13">
        <v>2899</v>
      </c>
      <c r="F9" s="13">
        <v>2195</v>
      </c>
      <c r="G9" s="13">
        <v>289</v>
      </c>
    </row>
    <row r="10" spans="1:7">
      <c r="B10" s="173" t="s">
        <v>476</v>
      </c>
      <c r="C10" s="173" t="s">
        <v>470</v>
      </c>
      <c r="D10" s="173" t="s">
        <v>411</v>
      </c>
      <c r="E10" s="13">
        <v>3266</v>
      </c>
      <c r="F10" s="13">
        <v>2131</v>
      </c>
      <c r="G10" s="13">
        <v>305</v>
      </c>
    </row>
    <row r="11" spans="1:7">
      <c r="B11" s="173" t="s">
        <v>477</v>
      </c>
      <c r="C11" s="173" t="s">
        <v>470</v>
      </c>
      <c r="D11" s="173" t="s">
        <v>411</v>
      </c>
      <c r="E11" s="13">
        <v>3547</v>
      </c>
      <c r="F11" s="13">
        <v>2245</v>
      </c>
      <c r="G11" s="13">
        <v>332</v>
      </c>
    </row>
    <row r="12" spans="1:7">
      <c r="B12" s="173" t="s">
        <v>478</v>
      </c>
      <c r="C12" s="173" t="s">
        <v>470</v>
      </c>
      <c r="D12" s="173" t="s">
        <v>411</v>
      </c>
      <c r="E12" s="13">
        <v>3259</v>
      </c>
      <c r="F12" s="13">
        <v>1860</v>
      </c>
      <c r="G12" s="13">
        <v>320</v>
      </c>
    </row>
    <row r="13" spans="1:7">
      <c r="B13" s="173" t="s">
        <v>479</v>
      </c>
      <c r="C13" s="173" t="s">
        <v>470</v>
      </c>
      <c r="D13" s="173" t="s">
        <v>411</v>
      </c>
      <c r="E13" s="13">
        <v>3396</v>
      </c>
      <c r="F13" s="13">
        <v>1830</v>
      </c>
      <c r="G13" s="13">
        <v>316</v>
      </c>
    </row>
    <row r="14" spans="1:7">
      <c r="B14" s="173" t="s">
        <v>480</v>
      </c>
      <c r="C14" s="173" t="s">
        <v>470</v>
      </c>
      <c r="D14" s="173" t="s">
        <v>411</v>
      </c>
      <c r="E14" s="13">
        <v>3289</v>
      </c>
      <c r="F14" s="13">
        <v>2321</v>
      </c>
      <c r="G14" s="13">
        <v>298</v>
      </c>
    </row>
    <row r="15" spans="1:7">
      <c r="B15" s="173" t="s">
        <v>481</v>
      </c>
      <c r="C15" s="173" t="s">
        <v>470</v>
      </c>
      <c r="D15" s="173" t="s">
        <v>411</v>
      </c>
      <c r="E15" s="13">
        <v>2921</v>
      </c>
      <c r="F15" s="13">
        <v>2005</v>
      </c>
      <c r="G15" s="13">
        <v>385</v>
      </c>
    </row>
    <row r="16" spans="1:7">
      <c r="B16" s="173" t="s">
        <v>482</v>
      </c>
      <c r="C16" s="173" t="s">
        <v>470</v>
      </c>
      <c r="D16" s="173" t="s">
        <v>411</v>
      </c>
      <c r="E16" s="13">
        <v>2869</v>
      </c>
      <c r="F16" s="13">
        <v>2335</v>
      </c>
      <c r="G16" s="13">
        <v>346</v>
      </c>
    </row>
    <row r="17" spans="2:7">
      <c r="B17" s="173" t="s">
        <v>483</v>
      </c>
      <c r="C17" s="173" t="s">
        <v>470</v>
      </c>
      <c r="D17" s="173" t="s">
        <v>411</v>
      </c>
      <c r="E17" s="13">
        <v>2712</v>
      </c>
      <c r="F17" s="13">
        <v>2445</v>
      </c>
      <c r="G17" s="13">
        <v>445</v>
      </c>
    </row>
    <row r="18" spans="2:7">
      <c r="B18" s="173" t="s">
        <v>484</v>
      </c>
      <c r="C18" s="173" t="s">
        <v>470</v>
      </c>
      <c r="D18" s="173" t="s">
        <v>411</v>
      </c>
      <c r="E18" s="13">
        <v>2721</v>
      </c>
      <c r="F18" s="13">
        <v>2328</v>
      </c>
      <c r="G18" s="13">
        <v>542</v>
      </c>
    </row>
    <row r="19" spans="2:7">
      <c r="B19" s="173" t="s">
        <v>485</v>
      </c>
      <c r="C19" s="173" t="s">
        <v>470</v>
      </c>
      <c r="D19" s="173" t="s">
        <v>411</v>
      </c>
      <c r="E19" s="13">
        <v>2971</v>
      </c>
      <c r="F19" s="13">
        <v>2216</v>
      </c>
      <c r="G19" s="13">
        <v>455</v>
      </c>
    </row>
    <row r="20" spans="2:7">
      <c r="B20" s="173" t="s">
        <v>486</v>
      </c>
      <c r="C20" s="173" t="s">
        <v>470</v>
      </c>
      <c r="D20" s="173" t="s">
        <v>411</v>
      </c>
      <c r="E20" s="13">
        <v>3297</v>
      </c>
      <c r="F20" s="13">
        <v>2630</v>
      </c>
      <c r="G20" s="13">
        <v>444</v>
      </c>
    </row>
    <row r="21" spans="2:7">
      <c r="B21" s="173" t="s">
        <v>487</v>
      </c>
      <c r="C21" s="173" t="s">
        <v>470</v>
      </c>
      <c r="D21" s="173" t="s">
        <v>411</v>
      </c>
      <c r="E21" s="13">
        <v>3457</v>
      </c>
      <c r="F21" s="13">
        <v>3065</v>
      </c>
      <c r="G21" s="13">
        <v>568</v>
      </c>
    </row>
    <row r="22" spans="2:7">
      <c r="B22" s="173" t="s">
        <v>488</v>
      </c>
      <c r="C22" s="173" t="s">
        <v>470</v>
      </c>
      <c r="D22" s="173" t="s">
        <v>411</v>
      </c>
      <c r="E22" s="13">
        <v>3651</v>
      </c>
      <c r="F22" s="13">
        <v>2974</v>
      </c>
      <c r="G22" s="13">
        <v>586</v>
      </c>
    </row>
    <row r="23" spans="2:7">
      <c r="B23" s="173" t="s">
        <v>489</v>
      </c>
      <c r="C23" s="173" t="s">
        <v>470</v>
      </c>
      <c r="D23" s="173" t="s">
        <v>411</v>
      </c>
      <c r="E23" s="13">
        <v>3867</v>
      </c>
      <c r="F23" s="13">
        <v>3017</v>
      </c>
      <c r="G23" s="13">
        <v>651</v>
      </c>
    </row>
    <row r="24" spans="2:7">
      <c r="B24" s="173" t="s">
        <v>490</v>
      </c>
      <c r="C24" s="173" t="s">
        <v>470</v>
      </c>
      <c r="D24" s="173" t="s">
        <v>411</v>
      </c>
      <c r="E24" s="13">
        <v>4099</v>
      </c>
      <c r="F24" s="13">
        <v>3134</v>
      </c>
      <c r="G24" s="13">
        <v>575</v>
      </c>
    </row>
    <row r="25" spans="2:7">
      <c r="B25" s="173" t="s">
        <v>491</v>
      </c>
      <c r="C25" s="173" t="s">
        <v>470</v>
      </c>
      <c r="D25" s="173" t="s">
        <v>411</v>
      </c>
      <c r="E25" s="13">
        <v>4405</v>
      </c>
      <c r="F25" s="13">
        <v>3208</v>
      </c>
      <c r="G25" s="13">
        <v>535</v>
      </c>
    </row>
    <row r="26" spans="2:7">
      <c r="B26" s="173" t="s">
        <v>492</v>
      </c>
      <c r="C26" s="173" t="s">
        <v>470</v>
      </c>
      <c r="D26" s="173" t="s">
        <v>411</v>
      </c>
      <c r="E26" s="13">
        <v>4710</v>
      </c>
      <c r="F26" s="13">
        <v>2807</v>
      </c>
      <c r="G26" s="13">
        <v>543</v>
      </c>
    </row>
    <row r="27" spans="2:7">
      <c r="B27" s="173" t="s">
        <v>493</v>
      </c>
      <c r="C27" s="173" t="s">
        <v>470</v>
      </c>
      <c r="D27" s="173" t="s">
        <v>411</v>
      </c>
      <c r="E27" s="13">
        <v>5153</v>
      </c>
      <c r="F27" s="13">
        <v>4037</v>
      </c>
      <c r="G27" s="13">
        <v>575</v>
      </c>
    </row>
    <row r="28" spans="2:7">
      <c r="B28" s="173" t="s">
        <v>494</v>
      </c>
      <c r="C28" s="173" t="s">
        <v>470</v>
      </c>
      <c r="D28" s="173" t="s">
        <v>411</v>
      </c>
      <c r="E28" s="13">
        <v>5286</v>
      </c>
      <c r="F28" s="13">
        <v>4267</v>
      </c>
      <c r="G28" s="13">
        <v>586</v>
      </c>
    </row>
    <row r="29" spans="2:7">
      <c r="B29" s="173" t="s">
        <v>495</v>
      </c>
      <c r="C29" s="173" t="s">
        <v>470</v>
      </c>
      <c r="D29" s="173" t="s">
        <v>411</v>
      </c>
      <c r="E29" s="13">
        <v>5182</v>
      </c>
      <c r="F29" s="13">
        <v>4298</v>
      </c>
      <c r="G29" s="13">
        <v>644</v>
      </c>
    </row>
    <row r="30" spans="2:7">
      <c r="B30" s="173" t="s">
        <v>496</v>
      </c>
      <c r="C30" s="173" t="s">
        <v>470</v>
      </c>
      <c r="D30" s="173" t="s">
        <v>411</v>
      </c>
      <c r="E30" s="13">
        <v>5215</v>
      </c>
      <c r="F30" s="13">
        <v>4412</v>
      </c>
      <c r="G30" s="13">
        <v>593</v>
      </c>
    </row>
    <row r="31" spans="2:7">
      <c r="B31" s="173" t="s">
        <v>497</v>
      </c>
      <c r="C31" s="173" t="s">
        <v>470</v>
      </c>
      <c r="D31" s="173" t="s">
        <v>411</v>
      </c>
      <c r="E31" s="13">
        <v>5875</v>
      </c>
      <c r="F31" s="13">
        <v>4831</v>
      </c>
      <c r="G31" s="13">
        <v>644</v>
      </c>
    </row>
    <row r="32" spans="2:7">
      <c r="B32" s="173" t="s">
        <v>498</v>
      </c>
      <c r="C32" s="173" t="s">
        <v>470</v>
      </c>
      <c r="D32" s="173" t="s">
        <v>411</v>
      </c>
      <c r="E32" s="13">
        <v>5233</v>
      </c>
      <c r="F32" s="13">
        <v>5017</v>
      </c>
      <c r="G32" s="13">
        <v>569</v>
      </c>
    </row>
    <row r="33" spans="1:7">
      <c r="B33" s="173" t="s">
        <v>499</v>
      </c>
      <c r="C33" s="173" t="s">
        <v>470</v>
      </c>
      <c r="D33" s="173" t="s">
        <v>411</v>
      </c>
      <c r="E33" s="13">
        <v>5526</v>
      </c>
      <c r="F33" s="13">
        <v>5318</v>
      </c>
      <c r="G33" s="13">
        <v>570</v>
      </c>
    </row>
    <row r="35" spans="1:7">
      <c r="A35" t="s">
        <v>500</v>
      </c>
    </row>
    <row r="36" spans="1:7">
      <c r="A36" t="s">
        <v>501</v>
      </c>
    </row>
    <row r="37" spans="1:7">
      <c r="A37" t="s">
        <v>502</v>
      </c>
    </row>
    <row r="39" spans="1:7">
      <c r="A39" t="s">
        <v>500</v>
      </c>
    </row>
    <row r="40" spans="1:7">
      <c r="A40" t="s">
        <v>503</v>
      </c>
    </row>
    <row r="41" spans="1:7">
      <c r="A41" t="s">
        <v>504</v>
      </c>
    </row>
    <row r="44" spans="1:7">
      <c r="A44" t="s">
        <v>505</v>
      </c>
    </row>
    <row r="45" spans="1:7">
      <c r="A45" t="s">
        <v>506</v>
      </c>
    </row>
    <row r="46" spans="1:7">
      <c r="A46" t="s">
        <v>507</v>
      </c>
    </row>
    <row r="48" spans="1:7">
      <c r="A48" t="s">
        <v>508</v>
      </c>
    </row>
    <row r="49" spans="1:1">
      <c r="A49" t="s">
        <v>509</v>
      </c>
    </row>
    <row r="51" spans="1:1">
      <c r="A51" t="s">
        <v>510</v>
      </c>
    </row>
    <row r="52" spans="1:1">
      <c r="A52" t="s">
        <v>506</v>
      </c>
    </row>
    <row r="53" spans="1:1">
      <c r="A53" t="s">
        <v>514</v>
      </c>
    </row>
    <row r="54" spans="1:1">
      <c r="A54" t="s">
        <v>515</v>
      </c>
    </row>
    <row r="55" spans="1:1">
      <c r="A55" t="s">
        <v>516</v>
      </c>
    </row>
    <row r="57" spans="1:1">
      <c r="A57" t="s">
        <v>528</v>
      </c>
    </row>
    <row r="58" spans="1:1">
      <c r="A58" t="s">
        <v>529</v>
      </c>
    </row>
    <row r="59" spans="1:1">
      <c r="A59" t="s">
        <v>530</v>
      </c>
    </row>
    <row r="64" spans="1:1">
      <c r="A64" t="s">
        <v>517</v>
      </c>
    </row>
    <row r="65" spans="1:1">
      <c r="A65" t="s">
        <v>506</v>
      </c>
    </row>
    <row r="66" spans="1:1">
      <c r="A66" t="s">
        <v>518</v>
      </c>
    </row>
    <row r="67" spans="1:1">
      <c r="A67" t="s">
        <v>519</v>
      </c>
    </row>
    <row r="68" spans="1:1">
      <c r="A68" t="s">
        <v>506</v>
      </c>
    </row>
    <row r="69" spans="1:1">
      <c r="A69" t="s">
        <v>520</v>
      </c>
    </row>
    <row r="71" spans="1:1">
      <c r="A71" t="s">
        <v>343</v>
      </c>
    </row>
    <row r="72" spans="1:1">
      <c r="A72" t="s">
        <v>470</v>
      </c>
    </row>
    <row r="73" spans="1:1">
      <c r="A73" t="s">
        <v>521</v>
      </c>
    </row>
    <row r="76" spans="1:1">
      <c r="A76" s="186" t="s">
        <v>522</v>
      </c>
    </row>
    <row r="79" spans="1:1">
      <c r="A79" t="s">
        <v>345</v>
      </c>
    </row>
    <row r="81" spans="1:1">
      <c r="A81" t="s">
        <v>346</v>
      </c>
    </row>
    <row r="82" spans="1:1">
      <c r="A82" t="s">
        <v>347</v>
      </c>
    </row>
    <row r="84" spans="1:1">
      <c r="A84" t="s">
        <v>348</v>
      </c>
    </row>
    <row r="85" spans="1:1">
      <c r="A85" t="s">
        <v>523</v>
      </c>
    </row>
  </sheetData>
  <hyperlinks>
    <hyperlink ref="A2" r:id="rId1" xr:uid="{F2D5AE42-23D3-4C1D-9934-81C996E5589F}"/>
  </hyperlinks>
  <pageMargins left="0.7" right="0.7" top="0.75" bottom="0.75" header="0.3" footer="0.3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14D1F-7A8A-4635-B106-CF79C5FAB401}">
  <dimension ref="A1:R27"/>
  <sheetViews>
    <sheetView workbookViewId="0"/>
  </sheetViews>
  <sheetFormatPr baseColWidth="10" defaultColWidth="11.453125" defaultRowHeight="14.5"/>
  <cols>
    <col min="1" max="1" width="61.6328125" customWidth="1"/>
    <col min="12" max="13" width="12.6328125" customWidth="1"/>
  </cols>
  <sheetData>
    <row r="1" spans="1:16">
      <c r="A1" s="27" t="s">
        <v>541</v>
      </c>
    </row>
    <row r="3" spans="1:16">
      <c r="B3" t="s">
        <v>327</v>
      </c>
      <c r="C3" t="s">
        <v>328</v>
      </c>
      <c r="D3" t="s">
        <v>329</v>
      </c>
      <c r="E3" t="s">
        <v>330</v>
      </c>
      <c r="F3" t="s">
        <v>331</v>
      </c>
      <c r="G3" t="s">
        <v>332</v>
      </c>
      <c r="H3" t="s">
        <v>333</v>
      </c>
      <c r="I3" t="s">
        <v>334</v>
      </c>
      <c r="J3" t="s">
        <v>335</v>
      </c>
      <c r="K3" t="s">
        <v>353</v>
      </c>
    </row>
    <row r="4" spans="1:16">
      <c r="A4" t="s">
        <v>542</v>
      </c>
      <c r="B4" s="13">
        <v>6470</v>
      </c>
      <c r="C4" s="13">
        <v>6465</v>
      </c>
      <c r="D4" s="13">
        <v>6890</v>
      </c>
      <c r="E4" s="13">
        <v>6835</v>
      </c>
      <c r="F4" s="13">
        <v>7295</v>
      </c>
      <c r="G4" s="13">
        <v>7680</v>
      </c>
      <c r="H4" s="13">
        <v>3950</v>
      </c>
      <c r="I4" s="13">
        <v>2810</v>
      </c>
      <c r="J4" s="13">
        <v>7175</v>
      </c>
      <c r="K4" s="13">
        <v>8085</v>
      </c>
      <c r="L4" s="13"/>
      <c r="M4" s="13"/>
    </row>
    <row r="5" spans="1:16">
      <c r="A5" t="s">
        <v>543</v>
      </c>
      <c r="B5" s="13">
        <v>670</v>
      </c>
      <c r="C5" s="13">
        <v>900</v>
      </c>
      <c r="D5" s="13">
        <v>1285</v>
      </c>
      <c r="E5" s="13">
        <v>1555</v>
      </c>
      <c r="F5" s="13">
        <v>1540</v>
      </c>
      <c r="G5" s="13">
        <v>1620</v>
      </c>
      <c r="H5" s="13">
        <v>725</v>
      </c>
      <c r="I5" s="13">
        <v>60</v>
      </c>
      <c r="J5" s="13">
        <v>730</v>
      </c>
      <c r="K5" s="13">
        <v>1190</v>
      </c>
      <c r="L5" s="13"/>
      <c r="M5" s="13"/>
    </row>
    <row r="6" spans="1:16">
      <c r="A6" t="s">
        <v>544</v>
      </c>
      <c r="B6" s="13">
        <v>45</v>
      </c>
      <c r="C6" s="13">
        <v>130</v>
      </c>
      <c r="D6" s="13">
        <v>185</v>
      </c>
      <c r="E6" s="13">
        <v>370</v>
      </c>
      <c r="F6" s="13">
        <v>430</v>
      </c>
      <c r="G6" s="13">
        <v>380</v>
      </c>
      <c r="H6" s="13">
        <v>180</v>
      </c>
      <c r="I6" s="13">
        <v>25</v>
      </c>
      <c r="J6" s="13">
        <v>285</v>
      </c>
      <c r="K6" s="13">
        <v>460</v>
      </c>
      <c r="L6" s="13"/>
      <c r="M6" s="13"/>
    </row>
    <row r="7" spans="1:16">
      <c r="A7" t="s">
        <v>545</v>
      </c>
      <c r="B7" s="13">
        <f>SUM(B4:B6)</f>
        <v>7185</v>
      </c>
      <c r="C7" s="13">
        <f t="shared" ref="C7:K7" si="0">SUM(C4:C6)</f>
        <v>7495</v>
      </c>
      <c r="D7" s="13">
        <f t="shared" si="0"/>
        <v>8360</v>
      </c>
      <c r="E7" s="13">
        <f t="shared" si="0"/>
        <v>8760</v>
      </c>
      <c r="F7" s="13">
        <f t="shared" si="0"/>
        <v>9265</v>
      </c>
      <c r="G7" s="13">
        <f t="shared" si="0"/>
        <v>9680</v>
      </c>
      <c r="H7" s="13">
        <f t="shared" si="0"/>
        <v>4855</v>
      </c>
      <c r="I7" s="13">
        <f t="shared" si="0"/>
        <v>2895</v>
      </c>
      <c r="J7" s="13">
        <f t="shared" si="0"/>
        <v>8190</v>
      </c>
      <c r="K7" s="13">
        <f t="shared" si="0"/>
        <v>9735</v>
      </c>
      <c r="L7" s="13"/>
      <c r="M7" s="13"/>
    </row>
    <row r="8" spans="1:16">
      <c r="A8" t="s">
        <v>546</v>
      </c>
      <c r="B8" s="175">
        <v>4540</v>
      </c>
      <c r="C8" s="175">
        <v>4725</v>
      </c>
      <c r="D8" s="175">
        <v>5315</v>
      </c>
      <c r="E8" s="175">
        <v>5690</v>
      </c>
      <c r="F8" s="175">
        <v>6020</v>
      </c>
      <c r="G8" s="175">
        <v>6200</v>
      </c>
      <c r="H8" s="175">
        <v>3070</v>
      </c>
      <c r="I8" s="175">
        <v>1650</v>
      </c>
      <c r="J8" s="175">
        <v>5115</v>
      </c>
      <c r="K8" s="175">
        <v>6205</v>
      </c>
      <c r="L8" s="175"/>
      <c r="M8" s="175"/>
    </row>
    <row r="9" spans="1:16">
      <c r="A9" t="s">
        <v>547</v>
      </c>
      <c r="B9" s="176">
        <f>SUM(B8/B7)*100</f>
        <v>63.187195546276968</v>
      </c>
      <c r="C9" s="176">
        <f t="shared" ref="C9:K9" si="1">SUM(C8/C7)*100</f>
        <v>63.042028018679119</v>
      </c>
      <c r="D9" s="176">
        <f t="shared" si="1"/>
        <v>63.57655502392344</v>
      </c>
      <c r="E9" s="176">
        <f t="shared" si="1"/>
        <v>64.954337899543376</v>
      </c>
      <c r="F9" s="176">
        <f t="shared" si="1"/>
        <v>64.975715056664868</v>
      </c>
      <c r="G9" s="176">
        <f t="shared" si="1"/>
        <v>64.049586776859499</v>
      </c>
      <c r="H9" s="176">
        <f t="shared" si="1"/>
        <v>63.233779608650877</v>
      </c>
      <c r="I9" s="176">
        <f t="shared" si="1"/>
        <v>56.994818652849744</v>
      </c>
      <c r="J9" s="176">
        <f t="shared" si="1"/>
        <v>62.454212454212453</v>
      </c>
      <c r="K9" s="176">
        <f t="shared" si="1"/>
        <v>63.739085772984083</v>
      </c>
      <c r="L9" s="176"/>
      <c r="M9" s="176"/>
    </row>
    <row r="10" spans="1:16">
      <c r="A10" t="s">
        <v>548</v>
      </c>
    </row>
    <row r="11" spans="1:16">
      <c r="A11" t="s">
        <v>549</v>
      </c>
    </row>
    <row r="15" spans="1:16">
      <c r="I15" t="s">
        <v>550</v>
      </c>
      <c r="N15" t="s">
        <v>551</v>
      </c>
    </row>
    <row r="16" spans="1:16">
      <c r="I16" t="s">
        <v>552</v>
      </c>
      <c r="K16">
        <v>65</v>
      </c>
      <c r="N16" t="s">
        <v>552</v>
      </c>
      <c r="P16">
        <v>5055</v>
      </c>
    </row>
    <row r="17" spans="9:18">
      <c r="I17" t="s">
        <v>553</v>
      </c>
      <c r="K17">
        <v>0</v>
      </c>
      <c r="N17" t="s">
        <v>553</v>
      </c>
      <c r="P17">
        <v>35</v>
      </c>
    </row>
    <row r="18" spans="9:18">
      <c r="I18" t="s">
        <v>554</v>
      </c>
      <c r="K18">
        <v>1175</v>
      </c>
      <c r="N18" t="s">
        <v>554</v>
      </c>
      <c r="P18">
        <v>125</v>
      </c>
    </row>
    <row r="19" spans="9:18">
      <c r="I19" t="s">
        <v>555</v>
      </c>
      <c r="K19">
        <v>8755</v>
      </c>
      <c r="L19">
        <f>SUM(K16:K19)</f>
        <v>9995</v>
      </c>
      <c r="M19" s="141">
        <f>SUM(L19/K27)*100</f>
        <v>88.373121131741811</v>
      </c>
      <c r="N19" t="s">
        <v>555</v>
      </c>
      <c r="P19">
        <v>35</v>
      </c>
      <c r="Q19">
        <f>SUM(P16:P19)</f>
        <v>5250</v>
      </c>
      <c r="R19" s="141">
        <f>SUM(Q19/P27)*100</f>
        <v>53.929121725731896</v>
      </c>
    </row>
    <row r="20" spans="9:18">
      <c r="M20" s="141"/>
      <c r="R20" s="141"/>
    </row>
    <row r="21" spans="9:18">
      <c r="I21" t="s">
        <v>556</v>
      </c>
      <c r="K21">
        <v>250</v>
      </c>
      <c r="M21" s="141"/>
      <c r="N21" t="s">
        <v>556</v>
      </c>
      <c r="P21">
        <v>1465</v>
      </c>
      <c r="R21" s="141"/>
    </row>
    <row r="22" spans="9:18">
      <c r="I22" t="s">
        <v>557</v>
      </c>
      <c r="K22">
        <v>0</v>
      </c>
      <c r="M22" s="141"/>
      <c r="N22" t="s">
        <v>557</v>
      </c>
      <c r="P22">
        <v>10</v>
      </c>
      <c r="R22" s="141"/>
    </row>
    <row r="23" spans="9:18">
      <c r="I23" t="s">
        <v>558</v>
      </c>
      <c r="K23">
        <v>5</v>
      </c>
      <c r="M23" s="141"/>
      <c r="N23" t="s">
        <v>558</v>
      </c>
      <c r="P23">
        <v>10</v>
      </c>
      <c r="R23" s="141"/>
    </row>
    <row r="24" spans="9:18">
      <c r="I24" t="s">
        <v>559</v>
      </c>
      <c r="K24">
        <v>1000</v>
      </c>
      <c r="M24" s="141"/>
      <c r="N24" t="s">
        <v>559</v>
      </c>
      <c r="P24">
        <v>105</v>
      </c>
      <c r="R24" s="141"/>
    </row>
    <row r="25" spans="9:18">
      <c r="I25" t="s">
        <v>560</v>
      </c>
      <c r="K25">
        <v>30</v>
      </c>
      <c r="M25" s="141"/>
      <c r="N25" t="s">
        <v>560</v>
      </c>
      <c r="P25">
        <v>2430</v>
      </c>
      <c r="R25" s="141"/>
    </row>
    <row r="26" spans="9:18">
      <c r="I26" t="s">
        <v>561</v>
      </c>
      <c r="K26">
        <v>30</v>
      </c>
      <c r="L26">
        <f>SUM(K21:K26)</f>
        <v>1315</v>
      </c>
      <c r="M26" s="141">
        <f>SUM(L26/K27)*100</f>
        <v>11.626878868258178</v>
      </c>
      <c r="N26" t="s">
        <v>561</v>
      </c>
      <c r="P26">
        <v>465</v>
      </c>
      <c r="Q26">
        <f>SUM(P21:P26)</f>
        <v>4485</v>
      </c>
      <c r="R26" s="141">
        <f>SUM(Q26/P27)*100</f>
        <v>46.070878274268104</v>
      </c>
    </row>
    <row r="27" spans="9:18">
      <c r="K27">
        <f>SUM(K16:K26)</f>
        <v>11310</v>
      </c>
      <c r="P27">
        <f>SUM(P16:P26)</f>
        <v>9735</v>
      </c>
    </row>
  </sheetData>
  <hyperlinks>
    <hyperlink ref="A4" r:id="rId1" display="Utreisende" xr:uid="{4C7EEA24-3ADA-4821-980C-8B307DF68E31}"/>
    <hyperlink ref="A5" r:id="rId2" display="Utreisende" xr:uid="{65896BBB-BD5D-47F7-82D3-9E3D0758269E}"/>
    <hyperlink ref="A6" r:id="rId3" display="Utreisende" xr:uid="{B86F1F53-4E85-4DA1-AD2C-3DFE3F981023}"/>
  </hyperlinks>
  <pageMargins left="0.7" right="0.7" top="0.75" bottom="0.75" header="0.3" footer="0.3"/>
  <drawing r:id="rId4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7B60-31A3-4D8F-89EE-33EEC389E40A}">
  <dimension ref="A1:R27"/>
  <sheetViews>
    <sheetView workbookViewId="0">
      <selection sqref="A1:XFD1048576"/>
    </sheetView>
  </sheetViews>
  <sheetFormatPr baseColWidth="10" defaultColWidth="11.453125" defaultRowHeight="14.5"/>
  <cols>
    <col min="1" max="1" width="61.6328125" customWidth="1"/>
    <col min="12" max="13" width="12.6328125" customWidth="1"/>
  </cols>
  <sheetData>
    <row r="1" spans="1:16">
      <c r="A1" s="27" t="s">
        <v>541</v>
      </c>
    </row>
    <row r="3" spans="1:16">
      <c r="B3" t="s">
        <v>327</v>
      </c>
      <c r="C3" t="s">
        <v>328</v>
      </c>
      <c r="D3" t="s">
        <v>329</v>
      </c>
      <c r="E3" t="s">
        <v>330</v>
      </c>
      <c r="F3" t="s">
        <v>331</v>
      </c>
      <c r="G3" t="s">
        <v>332</v>
      </c>
      <c r="H3" t="s">
        <v>333</v>
      </c>
      <c r="I3" t="s">
        <v>334</v>
      </c>
      <c r="J3" t="s">
        <v>335</v>
      </c>
      <c r="K3" t="s">
        <v>353</v>
      </c>
    </row>
    <row r="4" spans="1:16">
      <c r="A4" t="s">
        <v>542</v>
      </c>
      <c r="B4" s="13">
        <v>6470</v>
      </c>
      <c r="C4" s="13">
        <v>6465</v>
      </c>
      <c r="D4" s="13">
        <v>6890</v>
      </c>
      <c r="E4" s="13">
        <v>6835</v>
      </c>
      <c r="F4" s="13">
        <v>7295</v>
      </c>
      <c r="G4" s="13">
        <v>7680</v>
      </c>
      <c r="H4" s="13">
        <v>3950</v>
      </c>
      <c r="I4" s="13">
        <v>2810</v>
      </c>
      <c r="J4" s="13">
        <v>7175</v>
      </c>
      <c r="K4" s="13">
        <v>8085</v>
      </c>
      <c r="L4" s="13"/>
      <c r="M4" s="13"/>
    </row>
    <row r="5" spans="1:16">
      <c r="A5" t="s">
        <v>543</v>
      </c>
      <c r="B5" s="13">
        <v>670</v>
      </c>
      <c r="C5" s="13">
        <v>900</v>
      </c>
      <c r="D5" s="13">
        <v>1285</v>
      </c>
      <c r="E5" s="13">
        <v>1555</v>
      </c>
      <c r="F5" s="13">
        <v>1540</v>
      </c>
      <c r="G5" s="13">
        <v>1620</v>
      </c>
      <c r="H5" s="13">
        <v>725</v>
      </c>
      <c r="I5" s="13">
        <v>60</v>
      </c>
      <c r="J5" s="13">
        <v>730</v>
      </c>
      <c r="K5" s="13">
        <v>1190</v>
      </c>
      <c r="L5" s="13"/>
      <c r="M5" s="13"/>
    </row>
    <row r="6" spans="1:16">
      <c r="A6" t="s">
        <v>544</v>
      </c>
      <c r="B6" s="13">
        <v>45</v>
      </c>
      <c r="C6" s="13">
        <v>130</v>
      </c>
      <c r="D6" s="13">
        <v>185</v>
      </c>
      <c r="E6" s="13">
        <v>370</v>
      </c>
      <c r="F6" s="13">
        <v>430</v>
      </c>
      <c r="G6" s="13">
        <v>380</v>
      </c>
      <c r="H6" s="13">
        <v>180</v>
      </c>
      <c r="I6" s="13">
        <v>25</v>
      </c>
      <c r="J6" s="13">
        <v>285</v>
      </c>
      <c r="K6" s="13">
        <v>460</v>
      </c>
      <c r="L6" s="13"/>
      <c r="M6" s="13"/>
    </row>
    <row r="7" spans="1:16">
      <c r="A7" t="s">
        <v>545</v>
      </c>
      <c r="B7" s="13">
        <f>SUM(B4:B6)</f>
        <v>7185</v>
      </c>
      <c r="C7" s="13">
        <f t="shared" ref="C7:K7" si="0">SUM(C4:C6)</f>
        <v>7495</v>
      </c>
      <c r="D7" s="13">
        <f t="shared" si="0"/>
        <v>8360</v>
      </c>
      <c r="E7" s="13">
        <f t="shared" si="0"/>
        <v>8760</v>
      </c>
      <c r="F7" s="13">
        <f t="shared" si="0"/>
        <v>9265</v>
      </c>
      <c r="G7" s="13">
        <f t="shared" si="0"/>
        <v>9680</v>
      </c>
      <c r="H7" s="13">
        <f t="shared" si="0"/>
        <v>4855</v>
      </c>
      <c r="I7" s="13">
        <f t="shared" si="0"/>
        <v>2895</v>
      </c>
      <c r="J7" s="13">
        <f t="shared" si="0"/>
        <v>8190</v>
      </c>
      <c r="K7" s="13">
        <f t="shared" si="0"/>
        <v>9735</v>
      </c>
      <c r="L7" s="13"/>
      <c r="M7" s="13"/>
    </row>
    <row r="8" spans="1:16">
      <c r="A8" t="s">
        <v>546</v>
      </c>
      <c r="B8" s="175">
        <v>4540</v>
      </c>
      <c r="C8" s="175">
        <v>4725</v>
      </c>
      <c r="D8" s="175">
        <v>5315</v>
      </c>
      <c r="E8" s="175">
        <v>5690</v>
      </c>
      <c r="F8" s="175">
        <v>6020</v>
      </c>
      <c r="G8" s="175">
        <v>6200</v>
      </c>
      <c r="H8" s="175">
        <v>3070</v>
      </c>
      <c r="I8" s="175">
        <v>1650</v>
      </c>
      <c r="J8" s="175">
        <v>5115</v>
      </c>
      <c r="K8" s="175">
        <v>6205</v>
      </c>
      <c r="L8" s="175"/>
      <c r="M8" s="175"/>
    </row>
    <row r="9" spans="1:16">
      <c r="A9" t="s">
        <v>547</v>
      </c>
      <c r="B9" s="176">
        <f>SUM(B8/B7)*100</f>
        <v>63.187195546276968</v>
      </c>
      <c r="C9" s="176">
        <f t="shared" ref="C9:K9" si="1">SUM(C8/C7)*100</f>
        <v>63.042028018679119</v>
      </c>
      <c r="D9" s="176">
        <f t="shared" si="1"/>
        <v>63.57655502392344</v>
      </c>
      <c r="E9" s="176">
        <f t="shared" si="1"/>
        <v>64.954337899543376</v>
      </c>
      <c r="F9" s="176">
        <f t="shared" si="1"/>
        <v>64.975715056664868</v>
      </c>
      <c r="G9" s="176">
        <f t="shared" si="1"/>
        <v>64.049586776859499</v>
      </c>
      <c r="H9" s="176">
        <f t="shared" si="1"/>
        <v>63.233779608650877</v>
      </c>
      <c r="I9" s="176">
        <f t="shared" si="1"/>
        <v>56.994818652849744</v>
      </c>
      <c r="J9" s="176">
        <f t="shared" si="1"/>
        <v>62.454212454212453</v>
      </c>
      <c r="K9" s="176">
        <f t="shared" si="1"/>
        <v>63.739085772984083</v>
      </c>
      <c r="L9" s="176"/>
      <c r="M9" s="176"/>
    </row>
    <row r="10" spans="1:16">
      <c r="A10" t="s">
        <v>548</v>
      </c>
    </row>
    <row r="11" spans="1:16">
      <c r="A11" t="s">
        <v>549</v>
      </c>
    </row>
    <row r="15" spans="1:16">
      <c r="I15" t="s">
        <v>550</v>
      </c>
      <c r="N15" t="s">
        <v>551</v>
      </c>
    </row>
    <row r="16" spans="1:16">
      <c r="I16" t="s">
        <v>552</v>
      </c>
      <c r="K16">
        <v>65</v>
      </c>
      <c r="N16" t="s">
        <v>552</v>
      </c>
      <c r="P16">
        <v>5055</v>
      </c>
    </row>
    <row r="17" spans="9:18">
      <c r="I17" t="s">
        <v>553</v>
      </c>
      <c r="K17">
        <v>0</v>
      </c>
      <c r="N17" t="s">
        <v>553</v>
      </c>
      <c r="P17">
        <v>35</v>
      </c>
    </row>
    <row r="18" spans="9:18">
      <c r="I18" t="s">
        <v>554</v>
      </c>
      <c r="K18">
        <v>1175</v>
      </c>
      <c r="N18" t="s">
        <v>554</v>
      </c>
      <c r="P18">
        <v>125</v>
      </c>
    </row>
    <row r="19" spans="9:18">
      <c r="I19" t="s">
        <v>555</v>
      </c>
      <c r="K19">
        <v>8755</v>
      </c>
      <c r="L19">
        <f>SUM(K16:K19)</f>
        <v>9995</v>
      </c>
      <c r="M19" s="141">
        <f>SUM(L19/K27)*100</f>
        <v>88.373121131741811</v>
      </c>
      <c r="N19" t="s">
        <v>555</v>
      </c>
      <c r="P19">
        <v>35</v>
      </c>
      <c r="Q19">
        <f>SUM(P16:P19)</f>
        <v>5250</v>
      </c>
      <c r="R19" s="141">
        <f>SUM(Q19/P27)*100</f>
        <v>53.929121725731896</v>
      </c>
    </row>
    <row r="20" spans="9:18">
      <c r="M20" s="141"/>
      <c r="R20" s="141"/>
    </row>
    <row r="21" spans="9:18">
      <c r="I21" t="s">
        <v>556</v>
      </c>
      <c r="K21">
        <v>250</v>
      </c>
      <c r="M21" s="141"/>
      <c r="N21" t="s">
        <v>556</v>
      </c>
      <c r="P21">
        <v>1465</v>
      </c>
      <c r="R21" s="141"/>
    </row>
    <row r="22" spans="9:18">
      <c r="I22" t="s">
        <v>557</v>
      </c>
      <c r="K22">
        <v>0</v>
      </c>
      <c r="M22" s="141"/>
      <c r="N22" t="s">
        <v>557</v>
      </c>
      <c r="P22">
        <v>10</v>
      </c>
      <c r="R22" s="141"/>
    </row>
    <row r="23" spans="9:18">
      <c r="I23" t="s">
        <v>558</v>
      </c>
      <c r="K23">
        <v>5</v>
      </c>
      <c r="M23" s="141"/>
      <c r="N23" t="s">
        <v>558</v>
      </c>
      <c r="P23">
        <v>10</v>
      </c>
      <c r="R23" s="141"/>
    </row>
    <row r="24" spans="9:18">
      <c r="I24" t="s">
        <v>559</v>
      </c>
      <c r="K24">
        <v>1000</v>
      </c>
      <c r="M24" s="141"/>
      <c r="N24" t="s">
        <v>559</v>
      </c>
      <c r="P24">
        <v>105</v>
      </c>
      <c r="R24" s="141"/>
    </row>
    <row r="25" spans="9:18">
      <c r="I25" t="s">
        <v>560</v>
      </c>
      <c r="K25">
        <v>30</v>
      </c>
      <c r="M25" s="141"/>
      <c r="N25" t="s">
        <v>560</v>
      </c>
      <c r="P25">
        <v>2430</v>
      </c>
      <c r="R25" s="141"/>
    </row>
    <row r="26" spans="9:18">
      <c r="I26" t="s">
        <v>561</v>
      </c>
      <c r="K26">
        <v>30</v>
      </c>
      <c r="L26">
        <f>SUM(K21:K26)</f>
        <v>1315</v>
      </c>
      <c r="M26" s="141">
        <f>SUM(L26/K27)*100</f>
        <v>11.626878868258178</v>
      </c>
      <c r="N26" t="s">
        <v>561</v>
      </c>
      <c r="P26">
        <v>465</v>
      </c>
      <c r="Q26">
        <f>SUM(P21:P26)</f>
        <v>4485</v>
      </c>
      <c r="R26" s="141">
        <f>SUM(Q26/P27)*100</f>
        <v>46.070878274268104</v>
      </c>
    </row>
    <row r="27" spans="9:18">
      <c r="K27">
        <f>SUM(K16:K26)</f>
        <v>11310</v>
      </c>
      <c r="P27">
        <f>SUM(P16:P26)</f>
        <v>9735</v>
      </c>
    </row>
  </sheetData>
  <hyperlinks>
    <hyperlink ref="A4" r:id="rId1" display="Utreisende" xr:uid="{C16D1AF1-5F7F-4B15-B13A-8711F7B185E4}"/>
    <hyperlink ref="A5" r:id="rId2" display="Utreisende" xr:uid="{F0FC344F-E4AA-4413-9409-20D208DB270F}"/>
    <hyperlink ref="A6" r:id="rId3" display="Utreisende" xr:uid="{7E753619-B46B-4B13-8ADC-68B197230C7B}"/>
  </hyperlinks>
  <pageMargins left="0.7" right="0.7" top="0.75" bottom="0.75" header="0.3" footer="0.3"/>
  <drawing r:id="rId4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9768D-B616-4CD1-A2CD-B603AFFA1007}">
  <dimension ref="A1:G15"/>
  <sheetViews>
    <sheetView workbookViewId="0">
      <selection sqref="A1:XFD1048576"/>
    </sheetView>
  </sheetViews>
  <sheetFormatPr baseColWidth="10" defaultColWidth="11.453125" defaultRowHeight="14.5"/>
  <cols>
    <col min="1" max="1" width="15.36328125" customWidth="1"/>
    <col min="2" max="2" width="20.6328125" customWidth="1"/>
    <col min="3" max="4" width="13.90625" customWidth="1"/>
    <col min="5" max="5" width="16.90625" customWidth="1"/>
  </cols>
  <sheetData>
    <row r="1" spans="1:7" ht="16">
      <c r="A1" s="177" t="s">
        <v>562</v>
      </c>
    </row>
    <row r="3" spans="1:7">
      <c r="A3" s="178" t="s">
        <v>563</v>
      </c>
      <c r="B3" s="178" t="s">
        <v>564</v>
      </c>
      <c r="C3" s="178" t="s">
        <v>290</v>
      </c>
      <c r="D3" s="178" t="s">
        <v>289</v>
      </c>
      <c r="E3" s="178" t="s">
        <v>565</v>
      </c>
      <c r="G3" s="179"/>
    </row>
    <row r="4" spans="1:7">
      <c r="A4" s="180" t="s">
        <v>566</v>
      </c>
      <c r="B4" s="181">
        <v>17482</v>
      </c>
      <c r="C4" s="181">
        <v>6535</v>
      </c>
      <c r="D4" s="181">
        <v>10947</v>
      </c>
      <c r="E4" s="182">
        <f t="shared" ref="E4:E13" si="0">SUM(D4/B4)*100</f>
        <v>62.618693513327997</v>
      </c>
      <c r="G4" s="179"/>
    </row>
    <row r="5" spans="1:7">
      <c r="A5" s="180" t="s">
        <v>567</v>
      </c>
      <c r="B5" s="181">
        <v>17448</v>
      </c>
      <c r="C5" s="181">
        <v>6424</v>
      </c>
      <c r="D5" s="181">
        <v>11024</v>
      </c>
      <c r="E5" s="182">
        <f t="shared" si="0"/>
        <v>63.182026593305821</v>
      </c>
    </row>
    <row r="6" spans="1:7">
      <c r="A6" s="180" t="s">
        <v>568</v>
      </c>
      <c r="B6" s="181">
        <v>16957</v>
      </c>
      <c r="C6" s="181">
        <v>6385</v>
      </c>
      <c r="D6" s="181">
        <v>10572</v>
      </c>
      <c r="E6" s="182">
        <f t="shared" si="0"/>
        <v>62.345933832635495</v>
      </c>
    </row>
    <row r="7" spans="1:7">
      <c r="A7" s="180" t="s">
        <v>569</v>
      </c>
      <c r="B7" s="181">
        <v>16635</v>
      </c>
      <c r="C7" s="181">
        <v>6323</v>
      </c>
      <c r="D7" s="181">
        <v>10312</v>
      </c>
      <c r="E7" s="182">
        <f t="shared" si="0"/>
        <v>61.989780583107901</v>
      </c>
    </row>
    <row r="8" spans="1:7">
      <c r="A8" s="180" t="s">
        <v>570</v>
      </c>
      <c r="B8" s="181">
        <v>15941</v>
      </c>
      <c r="C8" s="181">
        <v>6138</v>
      </c>
      <c r="D8" s="181">
        <v>9803</v>
      </c>
      <c r="E8" s="182">
        <f t="shared" si="0"/>
        <v>61.495514710494945</v>
      </c>
    </row>
    <row r="9" spans="1:7">
      <c r="A9" s="180" t="s">
        <v>571</v>
      </c>
      <c r="B9" s="181">
        <v>15364</v>
      </c>
      <c r="C9" s="181">
        <v>5859</v>
      </c>
      <c r="D9" s="181">
        <v>9505</v>
      </c>
      <c r="E9" s="182">
        <f t="shared" si="0"/>
        <v>61.865399635511586</v>
      </c>
    </row>
    <row r="10" spans="1:7">
      <c r="A10" s="180" t="s">
        <v>572</v>
      </c>
      <c r="B10" s="181">
        <v>14323</v>
      </c>
      <c r="C10" s="181">
        <v>5532</v>
      </c>
      <c r="D10" s="181">
        <v>8791</v>
      </c>
      <c r="E10" s="182">
        <f t="shared" si="0"/>
        <v>61.376806534943796</v>
      </c>
    </row>
    <row r="11" spans="1:7">
      <c r="A11" s="180" t="s">
        <v>573</v>
      </c>
      <c r="B11" s="181">
        <v>14093</v>
      </c>
      <c r="C11" s="181">
        <v>5353</v>
      </c>
      <c r="D11" s="181">
        <v>8740</v>
      </c>
      <c r="E11" s="182">
        <f t="shared" si="0"/>
        <v>62.016603987795364</v>
      </c>
    </row>
    <row r="12" spans="1:7">
      <c r="A12" s="180" t="s">
        <v>574</v>
      </c>
      <c r="B12" s="181">
        <v>13820</v>
      </c>
      <c r="C12" s="181">
        <v>5271</v>
      </c>
      <c r="D12" s="181">
        <v>8549</v>
      </c>
      <c r="E12" s="182">
        <f t="shared" si="0"/>
        <v>61.859623733719246</v>
      </c>
    </row>
    <row r="13" spans="1:7">
      <c r="A13" s="180" t="s">
        <v>575</v>
      </c>
      <c r="B13" s="181">
        <v>13525</v>
      </c>
      <c r="C13" s="181">
        <v>5186</v>
      </c>
      <c r="D13" s="181">
        <v>8339</v>
      </c>
      <c r="E13" s="182">
        <f t="shared" si="0"/>
        <v>61.656192236598898</v>
      </c>
      <c r="G13" s="10"/>
    </row>
    <row r="14" spans="1:7">
      <c r="A14" t="s">
        <v>576</v>
      </c>
    </row>
    <row r="15" spans="1:7">
      <c r="A15" s="183" t="s">
        <v>577</v>
      </c>
    </row>
  </sheetData>
  <hyperlinks>
    <hyperlink ref="A15" r:id="rId1" location="antall-norske-studenter-i-utlandet)" xr:uid="{5D3E63E7-6829-436B-876D-F4444A9BDA69}"/>
  </hyperlinks>
  <pageMargins left="0.7" right="0.7" top="0.75" bottom="0.75" header="0.3" footer="0.3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A719-4353-4DED-BE79-5DDED24ECE26}">
  <dimension ref="A1:M22"/>
  <sheetViews>
    <sheetView workbookViewId="0">
      <selection sqref="A1:XFD1048576"/>
    </sheetView>
  </sheetViews>
  <sheetFormatPr baseColWidth="10" defaultColWidth="11.453125" defaultRowHeight="14.5"/>
  <cols>
    <col min="2" max="15" width="12" customWidth="1"/>
    <col min="20" max="31" width="19.36328125" customWidth="1"/>
  </cols>
  <sheetData>
    <row r="1" spans="1:13" ht="18">
      <c r="A1" s="177" t="s">
        <v>578</v>
      </c>
    </row>
    <row r="2" spans="1:13">
      <c r="B2" s="184" t="s">
        <v>579</v>
      </c>
      <c r="C2" s="184"/>
      <c r="D2" s="184"/>
      <c r="E2" s="184"/>
      <c r="F2" s="184"/>
      <c r="G2" s="184"/>
      <c r="H2" s="184" t="s">
        <v>580</v>
      </c>
      <c r="I2" s="184"/>
      <c r="J2" s="184"/>
      <c r="K2" s="184"/>
      <c r="L2" s="184"/>
      <c r="M2" s="184"/>
    </row>
    <row r="3" spans="1:13">
      <c r="A3" s="185" t="s">
        <v>563</v>
      </c>
      <c r="B3" s="185" t="s">
        <v>581</v>
      </c>
      <c r="C3" s="185" t="s">
        <v>582</v>
      </c>
      <c r="D3" s="185" t="s">
        <v>583</v>
      </c>
      <c r="E3" s="185" t="s">
        <v>584</v>
      </c>
      <c r="F3" s="185" t="s">
        <v>585</v>
      </c>
      <c r="G3" s="185" t="s">
        <v>586</v>
      </c>
      <c r="H3" s="185" t="s">
        <v>581</v>
      </c>
      <c r="I3" s="185" t="s">
        <v>582</v>
      </c>
      <c r="J3" s="185" t="s">
        <v>583</v>
      </c>
      <c r="K3" s="185" t="s">
        <v>584</v>
      </c>
      <c r="L3" s="185" t="s">
        <v>585</v>
      </c>
      <c r="M3" s="185" t="s">
        <v>586</v>
      </c>
    </row>
    <row r="4" spans="1:13">
      <c r="A4" s="186" t="s">
        <v>571</v>
      </c>
      <c r="B4" s="10">
        <v>4</v>
      </c>
      <c r="C4" s="187" t="s">
        <v>533</v>
      </c>
      <c r="D4" s="10">
        <v>52</v>
      </c>
      <c r="E4" s="10">
        <v>34</v>
      </c>
      <c r="F4" s="10">
        <v>25</v>
      </c>
      <c r="G4" s="10">
        <v>47</v>
      </c>
      <c r="H4" s="188">
        <v>70</v>
      </c>
      <c r="I4" s="187">
        <v>165</v>
      </c>
      <c r="J4" s="188">
        <v>135</v>
      </c>
      <c r="K4" s="188">
        <v>245</v>
      </c>
      <c r="L4" s="188">
        <v>240</v>
      </c>
      <c r="M4" s="188">
        <v>90</v>
      </c>
    </row>
    <row r="5" spans="1:13">
      <c r="A5" s="186" t="s">
        <v>572</v>
      </c>
      <c r="B5" s="10">
        <v>2</v>
      </c>
      <c r="C5" s="187" t="s">
        <v>533</v>
      </c>
      <c r="D5" s="10">
        <v>43</v>
      </c>
      <c r="E5" s="10">
        <v>25</v>
      </c>
      <c r="F5" s="10">
        <v>14</v>
      </c>
      <c r="G5" s="10">
        <v>54</v>
      </c>
      <c r="H5" s="189">
        <v>35</v>
      </c>
      <c r="I5" s="187">
        <v>100</v>
      </c>
      <c r="J5" s="188">
        <v>100</v>
      </c>
      <c r="K5" s="189">
        <v>70</v>
      </c>
      <c r="L5" s="189">
        <v>105</v>
      </c>
      <c r="M5" s="188">
        <v>40</v>
      </c>
    </row>
    <row r="6" spans="1:13">
      <c r="A6" s="186" t="s">
        <v>573</v>
      </c>
      <c r="B6" s="10">
        <v>3</v>
      </c>
      <c r="C6" s="187" t="s">
        <v>533</v>
      </c>
      <c r="D6" s="10">
        <v>43</v>
      </c>
      <c r="E6" s="10">
        <v>28</v>
      </c>
      <c r="F6" s="10">
        <v>16</v>
      </c>
      <c r="G6" s="10">
        <v>67</v>
      </c>
      <c r="H6" s="188">
        <v>5</v>
      </c>
      <c r="I6" s="187"/>
      <c r="J6" s="188">
        <v>15</v>
      </c>
      <c r="K6" s="188">
        <v>10</v>
      </c>
      <c r="L6" s="188">
        <v>10</v>
      </c>
      <c r="M6" s="188">
        <v>45</v>
      </c>
    </row>
    <row r="7" spans="1:13">
      <c r="A7" s="186" t="s">
        <v>574</v>
      </c>
      <c r="B7" s="10">
        <v>3</v>
      </c>
      <c r="C7" s="10">
        <v>1</v>
      </c>
      <c r="D7" s="10">
        <v>45</v>
      </c>
      <c r="E7" s="10">
        <v>21</v>
      </c>
      <c r="F7" s="10">
        <v>15</v>
      </c>
      <c r="G7" s="10">
        <v>61</v>
      </c>
      <c r="H7" s="188">
        <v>40</v>
      </c>
      <c r="I7" s="188">
        <v>75</v>
      </c>
      <c r="J7" s="188">
        <v>60</v>
      </c>
      <c r="K7" s="188">
        <v>10</v>
      </c>
      <c r="L7" s="188">
        <v>85</v>
      </c>
      <c r="M7" s="188">
        <v>90</v>
      </c>
    </row>
    <row r="8" spans="1:13">
      <c r="A8" s="186" t="s">
        <v>575</v>
      </c>
      <c r="B8" s="10">
        <v>5</v>
      </c>
      <c r="C8" s="10">
        <v>1</v>
      </c>
      <c r="D8" s="10">
        <v>28</v>
      </c>
      <c r="E8" s="10">
        <v>23</v>
      </c>
      <c r="F8" s="10">
        <v>8</v>
      </c>
      <c r="G8" s="10">
        <v>66</v>
      </c>
      <c r="H8" s="188">
        <v>50</v>
      </c>
      <c r="I8" s="188">
        <v>100</v>
      </c>
      <c r="J8" s="188">
        <v>185</v>
      </c>
      <c r="K8" s="188">
        <v>15</v>
      </c>
      <c r="L8" s="188">
        <v>210</v>
      </c>
      <c r="M8" s="188">
        <v>105</v>
      </c>
    </row>
    <row r="9" spans="1:13">
      <c r="A9" t="s">
        <v>587</v>
      </c>
      <c r="B9" s="10"/>
      <c r="C9" s="10"/>
      <c r="D9" s="10"/>
      <c r="E9" s="10"/>
      <c r="F9" s="10"/>
      <c r="G9" s="10"/>
      <c r="H9" s="188"/>
      <c r="I9" s="188"/>
      <c r="J9" s="188"/>
      <c r="K9" s="188"/>
      <c r="L9" s="188"/>
      <c r="M9" s="188"/>
    </row>
    <row r="10" spans="1:13">
      <c r="A10" t="s">
        <v>588</v>
      </c>
      <c r="D10" s="174" t="s">
        <v>589</v>
      </c>
    </row>
    <row r="11" spans="1:13" ht="16.5">
      <c r="A11" s="186" t="s">
        <v>590</v>
      </c>
    </row>
    <row r="13" spans="1:13" ht="18">
      <c r="A13" s="177" t="s">
        <v>578</v>
      </c>
    </row>
    <row r="14" spans="1:13">
      <c r="A14" s="185" t="s">
        <v>563</v>
      </c>
      <c r="B14" s="185" t="s">
        <v>581</v>
      </c>
      <c r="C14" s="185" t="s">
        <v>582</v>
      </c>
      <c r="D14" s="185" t="s">
        <v>583</v>
      </c>
      <c r="E14" s="185" t="s">
        <v>584</v>
      </c>
      <c r="F14" s="185" t="s">
        <v>585</v>
      </c>
      <c r="G14" s="185" t="s">
        <v>586</v>
      </c>
    </row>
    <row r="15" spans="1:13">
      <c r="A15" s="186" t="s">
        <v>571</v>
      </c>
      <c r="B15" s="10">
        <v>74</v>
      </c>
      <c r="C15">
        <v>165</v>
      </c>
      <c r="D15" s="10">
        <v>187</v>
      </c>
      <c r="E15" s="10">
        <v>279</v>
      </c>
      <c r="F15" s="10">
        <v>265</v>
      </c>
      <c r="G15" s="10">
        <v>137</v>
      </c>
      <c r="I15" s="10">
        <f>SUM(B15:G15)</f>
        <v>1107</v>
      </c>
    </row>
    <row r="16" spans="1:13">
      <c r="A16" s="186" t="s">
        <v>572</v>
      </c>
      <c r="B16" s="10">
        <v>37</v>
      </c>
      <c r="C16">
        <v>100</v>
      </c>
      <c r="D16" s="10">
        <v>143</v>
      </c>
      <c r="E16" s="10">
        <v>95</v>
      </c>
      <c r="F16" s="10">
        <v>119</v>
      </c>
      <c r="G16" s="10">
        <v>94</v>
      </c>
      <c r="I16" s="10">
        <f t="shared" ref="I16:I19" si="0">SUM(B16:G16)</f>
        <v>588</v>
      </c>
    </row>
    <row r="17" spans="1:9">
      <c r="A17" s="186" t="s">
        <v>573</v>
      </c>
      <c r="B17" s="10">
        <v>8</v>
      </c>
      <c r="C17">
        <v>0</v>
      </c>
      <c r="D17" s="10">
        <v>58</v>
      </c>
      <c r="E17" s="10">
        <v>38</v>
      </c>
      <c r="F17" s="10">
        <v>26</v>
      </c>
      <c r="G17" s="10">
        <v>112</v>
      </c>
      <c r="I17" s="10">
        <f t="shared" si="0"/>
        <v>242</v>
      </c>
    </row>
    <row r="18" spans="1:9">
      <c r="A18" s="186" t="s">
        <v>574</v>
      </c>
      <c r="B18" s="10">
        <v>43</v>
      </c>
      <c r="C18">
        <v>76</v>
      </c>
      <c r="D18" s="10">
        <v>105</v>
      </c>
      <c r="E18" s="10">
        <v>31</v>
      </c>
      <c r="F18" s="10">
        <v>100</v>
      </c>
      <c r="G18" s="10">
        <v>151</v>
      </c>
      <c r="I18" s="10">
        <f t="shared" si="0"/>
        <v>506</v>
      </c>
    </row>
    <row r="19" spans="1:9">
      <c r="A19" s="186" t="s">
        <v>575</v>
      </c>
      <c r="B19" s="10">
        <v>55</v>
      </c>
      <c r="C19">
        <v>101</v>
      </c>
      <c r="D19" s="10">
        <v>213</v>
      </c>
      <c r="E19" s="10">
        <v>38</v>
      </c>
      <c r="F19" s="10">
        <v>218</v>
      </c>
      <c r="G19" s="10">
        <v>171</v>
      </c>
      <c r="I19" s="10">
        <f t="shared" si="0"/>
        <v>796</v>
      </c>
    </row>
    <row r="20" spans="1:9">
      <c r="A20" t="s">
        <v>587</v>
      </c>
    </row>
    <row r="21" spans="1:9">
      <c r="A21" t="s">
        <v>588</v>
      </c>
    </row>
    <row r="22" spans="1:9" ht="16.5">
      <c r="A22" s="186" t="s">
        <v>590</v>
      </c>
    </row>
  </sheetData>
  <hyperlinks>
    <hyperlink ref="D10" r:id="rId1" display="https://dbh.hkdir.no/tall-og-statistikk/statistikk-meny/internasjonalisering/statistikk-side/17.1/param?visningId=136&amp;visKode=false&amp;admdebug=false&amp;columns=arstall&amp;hier=type%219%21landkode%219%21instkode%219%21progkode&amp;formel=327&amp;index=2 &amp;sti=Utreisende&amp;param=dep_id%3D1%219%21arstall%3D2023%218%212022%218%212021%218%212020%218%212019%219%21type%3DNORSK%219%21nivakode%3Db3%218%21b4%218%21hk%218%21yu%218%21ar%218%21ln%218%21m2%218%21me%218%21mx%218%21hn%218%21m5%218%21pr&amp;binInst=1101" xr:uid="{E9FA0463-7017-4E8A-9A0B-1F7804CBF280}"/>
  </hyperlinks>
  <pageMargins left="0.7" right="0.7" top="0.75" bottom="0.75" header="0.3" footer="0.3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9AC5-04C9-4F20-82A5-CC556DCCC359}">
  <dimension ref="A1:I48"/>
  <sheetViews>
    <sheetView workbookViewId="0">
      <selection activeCell="J3" sqref="J3"/>
    </sheetView>
  </sheetViews>
  <sheetFormatPr baseColWidth="10" defaultColWidth="11.453125" defaultRowHeight="14.5"/>
  <cols>
    <col min="1" max="1" width="21.08984375" customWidth="1"/>
    <col min="2" max="6" width="18.36328125" customWidth="1"/>
  </cols>
  <sheetData>
    <row r="1" spans="1:6">
      <c r="A1" s="27" t="s">
        <v>591</v>
      </c>
    </row>
    <row r="3" spans="1:6" ht="43.5">
      <c r="B3" s="190" t="s">
        <v>592</v>
      </c>
      <c r="C3" s="190" t="s">
        <v>593</v>
      </c>
      <c r="D3" s="190" t="s">
        <v>594</v>
      </c>
      <c r="E3" s="190" t="s">
        <v>595</v>
      </c>
      <c r="F3" s="190" t="s">
        <v>596</v>
      </c>
    </row>
    <row r="4" spans="1:6" ht="16.5">
      <c r="A4" t="s">
        <v>597</v>
      </c>
      <c r="B4" s="191">
        <v>26.34698486328125</v>
      </c>
      <c r="C4" s="191">
        <v>24.534811019897461</v>
      </c>
      <c r="D4" s="191">
        <v>12.384006500244141</v>
      </c>
      <c r="E4" s="191" t="s">
        <v>598</v>
      </c>
      <c r="F4" s="191">
        <v>63.265800476074219</v>
      </c>
    </row>
    <row r="5" spans="1:6" ht="16.5">
      <c r="A5" t="s">
        <v>599</v>
      </c>
      <c r="B5" s="191">
        <v>21.235013961791992</v>
      </c>
      <c r="C5" s="191">
        <v>34.751190185546875</v>
      </c>
      <c r="D5" s="191" t="s">
        <v>598</v>
      </c>
      <c r="E5" s="191" t="s">
        <v>598</v>
      </c>
      <c r="F5" s="191">
        <v>55.9862060546875</v>
      </c>
    </row>
    <row r="6" spans="1:6">
      <c r="A6" t="s">
        <v>600</v>
      </c>
      <c r="B6" s="191">
        <v>2.8666784763336182</v>
      </c>
      <c r="C6" s="191">
        <v>35.313346862792969</v>
      </c>
      <c r="D6" s="191">
        <v>15.503497123718262</v>
      </c>
      <c r="E6" s="191">
        <v>1.6305453777313232</v>
      </c>
      <c r="F6" s="191">
        <v>55.314067840576172</v>
      </c>
    </row>
    <row r="7" spans="1:6" ht="16.5">
      <c r="A7" t="s">
        <v>601</v>
      </c>
      <c r="B7" s="191">
        <v>15.111933708190918</v>
      </c>
      <c r="C7" s="191">
        <v>34.552505493164063</v>
      </c>
      <c r="D7" s="191">
        <v>4.8529815673828125</v>
      </c>
      <c r="E7" s="191" t="s">
        <v>598</v>
      </c>
      <c r="F7" s="191">
        <v>54.517421722412109</v>
      </c>
    </row>
    <row r="8" spans="1:6">
      <c r="A8" t="s">
        <v>602</v>
      </c>
      <c r="B8" s="191">
        <v>9.1176376342773438</v>
      </c>
      <c r="C8" s="191">
        <v>26.976816177368164</v>
      </c>
      <c r="D8" s="191">
        <v>14.830456733703613</v>
      </c>
      <c r="E8" s="191">
        <v>1.770548939704895</v>
      </c>
      <c r="F8" s="191">
        <v>52.695461273193359</v>
      </c>
    </row>
    <row r="9" spans="1:6">
      <c r="A9" t="s">
        <v>603</v>
      </c>
      <c r="B9" s="191">
        <v>11.614970207214355</v>
      </c>
      <c r="C9" s="191">
        <v>29.335733413696289</v>
      </c>
      <c r="D9" s="191">
        <v>8.9119043350219727</v>
      </c>
      <c r="E9" s="191">
        <v>1.5404489040374756</v>
      </c>
      <c r="F9" s="191">
        <v>51.403057098388672</v>
      </c>
    </row>
    <row r="10" spans="1:6">
      <c r="A10" t="s">
        <v>604</v>
      </c>
      <c r="B10" s="191">
        <v>4.4953436851501465</v>
      </c>
      <c r="C10" s="191">
        <v>14.058252334594727</v>
      </c>
      <c r="D10" s="191">
        <v>30.103427886962891</v>
      </c>
      <c r="E10" s="191">
        <v>2.6666667461395264</v>
      </c>
      <c r="F10" s="191">
        <v>51.323692321777344</v>
      </c>
    </row>
    <row r="11" spans="1:6">
      <c r="A11" t="s">
        <v>605</v>
      </c>
      <c r="B11" s="191">
        <v>10.455295562744141</v>
      </c>
      <c r="C11" s="191">
        <v>25.307851791381836</v>
      </c>
      <c r="D11" s="191">
        <v>12.852256774902344</v>
      </c>
      <c r="E11" s="191">
        <v>2.090590238571167</v>
      </c>
      <c r="F11" s="191">
        <v>50.70599365234375</v>
      </c>
    </row>
    <row r="12" spans="1:6">
      <c r="A12" t="s">
        <v>606</v>
      </c>
      <c r="B12" s="191">
        <v>10.655017852783203</v>
      </c>
      <c r="C12" s="191">
        <v>24.372106552124023</v>
      </c>
      <c r="D12" s="191">
        <v>13.945778846740723</v>
      </c>
      <c r="E12" s="191">
        <v>1.3665663003921509</v>
      </c>
      <c r="F12" s="191">
        <v>50.339469909667969</v>
      </c>
    </row>
    <row r="13" spans="1:6">
      <c r="A13" t="s">
        <v>607</v>
      </c>
      <c r="B13" s="191">
        <v>9.7697010040283203</v>
      </c>
      <c r="C13" s="191">
        <v>20.210826873779297</v>
      </c>
      <c r="D13" s="191">
        <v>17.186883926391602</v>
      </c>
      <c r="E13" s="191">
        <v>2.2324526309967041</v>
      </c>
      <c r="F13" s="191">
        <v>49.399864196777344</v>
      </c>
    </row>
    <row r="14" spans="1:6" ht="16.5">
      <c r="A14" s="173" t="s">
        <v>608</v>
      </c>
      <c r="B14" s="191">
        <v>11.849003791809082</v>
      </c>
      <c r="C14" s="191">
        <v>20.482349395751953</v>
      </c>
      <c r="D14" s="191">
        <v>15.029709815979004</v>
      </c>
      <c r="E14" s="191">
        <v>1.4330654144287109</v>
      </c>
      <c r="F14" s="191">
        <v>48.79412841796875</v>
      </c>
    </row>
    <row r="15" spans="1:6">
      <c r="A15" t="s">
        <v>609</v>
      </c>
      <c r="B15" s="191" t="s">
        <v>598</v>
      </c>
      <c r="C15" s="191">
        <v>29.819765090942383</v>
      </c>
      <c r="D15" s="191">
        <v>15.914790153503418</v>
      </c>
      <c r="E15" s="191">
        <v>0.63873487710952759</v>
      </c>
      <c r="F15" s="191">
        <v>46.373291015625</v>
      </c>
    </row>
    <row r="16" spans="1:6">
      <c r="A16" t="s">
        <v>610</v>
      </c>
      <c r="B16" s="191" t="s">
        <v>598</v>
      </c>
      <c r="C16" s="191">
        <v>25.222902000000001</v>
      </c>
      <c r="D16" s="191">
        <v>17.488495</v>
      </c>
      <c r="E16" s="191">
        <v>3.3246671999999999</v>
      </c>
      <c r="F16" s="191">
        <v>46.036064000000003</v>
      </c>
    </row>
    <row r="17" spans="1:6">
      <c r="A17" t="s">
        <v>611</v>
      </c>
      <c r="B17" s="191">
        <v>0.72424453496932983</v>
      </c>
      <c r="C17" s="191">
        <v>24.567220687866211</v>
      </c>
      <c r="D17" s="191">
        <v>18.353170394897461</v>
      </c>
      <c r="E17" s="191">
        <v>1.1628886461257935</v>
      </c>
      <c r="F17" s="191">
        <v>44.807521820068359</v>
      </c>
    </row>
    <row r="18" spans="1:6">
      <c r="A18" t="s">
        <v>612</v>
      </c>
      <c r="B18" s="191">
        <v>5.7920050621032715</v>
      </c>
      <c r="C18" s="191">
        <v>19.96173095703125</v>
      </c>
      <c r="D18" s="191">
        <v>17.489019393920898</v>
      </c>
      <c r="E18" s="191">
        <v>1.2189579010009766</v>
      </c>
      <c r="F18" s="191">
        <v>44.461711883544922</v>
      </c>
    </row>
    <row r="19" spans="1:6">
      <c r="A19" t="s">
        <v>613</v>
      </c>
      <c r="B19" s="191">
        <v>2.296954870223999</v>
      </c>
      <c r="C19" s="191">
        <v>23.551706314086914</v>
      </c>
      <c r="D19" s="191">
        <v>17.200401306152344</v>
      </c>
      <c r="E19" s="191">
        <v>1.2003582715988159</v>
      </c>
      <c r="F19" s="191">
        <v>44.249420166015625</v>
      </c>
    </row>
    <row r="20" spans="1:6">
      <c r="A20" t="s">
        <v>614</v>
      </c>
      <c r="B20" s="191">
        <v>5.1286168098449707</v>
      </c>
      <c r="C20" s="191">
        <v>20.678239822387695</v>
      </c>
      <c r="D20" s="191">
        <v>15.429459571838379</v>
      </c>
      <c r="E20" s="191">
        <v>1.6369340419769287</v>
      </c>
      <c r="F20" s="191">
        <v>42.873252868652344</v>
      </c>
    </row>
    <row r="21" spans="1:6">
      <c r="A21" t="s">
        <v>615</v>
      </c>
      <c r="B21" s="191">
        <v>6.9112930297851563</v>
      </c>
      <c r="C21" s="191">
        <v>18.097612380981445</v>
      </c>
      <c r="D21" s="191">
        <v>16.173851013183594</v>
      </c>
      <c r="E21" s="191">
        <v>1.3537584543228149</v>
      </c>
      <c r="F21" s="191">
        <v>42.536514282226563</v>
      </c>
    </row>
    <row r="22" spans="1:6">
      <c r="A22" t="s">
        <v>616</v>
      </c>
      <c r="B22" s="191">
        <v>14.305990219116211</v>
      </c>
      <c r="C22" s="191">
        <v>12.156346321105957</v>
      </c>
      <c r="D22" s="191">
        <v>14.827630996704102</v>
      </c>
      <c r="E22" s="191">
        <v>1.1415435075759888</v>
      </c>
      <c r="F22" s="191">
        <v>42.431510925292969</v>
      </c>
    </row>
    <row r="23" spans="1:6">
      <c r="A23" s="173" t="s">
        <v>617</v>
      </c>
      <c r="B23" s="192">
        <v>6.9774698016898968</v>
      </c>
      <c r="C23" s="192">
        <v>19.635815913741261</v>
      </c>
      <c r="D23" s="192">
        <v>14.339036445038055</v>
      </c>
      <c r="E23" s="192">
        <v>1.2614122942857944</v>
      </c>
      <c r="F23" s="192">
        <v>42.213734454755006</v>
      </c>
    </row>
    <row r="24" spans="1:6">
      <c r="A24" t="s">
        <v>618</v>
      </c>
      <c r="B24" s="191">
        <v>5.0665321350097656</v>
      </c>
      <c r="C24" s="191">
        <v>14.974833488464355</v>
      </c>
      <c r="D24" s="191">
        <v>20.776397705078125</v>
      </c>
      <c r="E24" s="191">
        <v>0.76985800266265869</v>
      </c>
      <c r="F24" s="191">
        <v>41.587619781494141</v>
      </c>
    </row>
    <row r="25" spans="1:6">
      <c r="A25" t="s">
        <v>619</v>
      </c>
      <c r="B25" s="191">
        <v>4.0670480728149414</v>
      </c>
      <c r="C25" s="191">
        <v>30.437385559082031</v>
      </c>
      <c r="D25" s="191">
        <v>5.9116249084472656</v>
      </c>
      <c r="E25" s="191">
        <v>1.1336849927902222</v>
      </c>
      <c r="F25" s="191">
        <v>41.54974365234375</v>
      </c>
    </row>
    <row r="26" spans="1:6">
      <c r="A26" t="s">
        <v>620</v>
      </c>
      <c r="B26" s="191">
        <v>12.679198265075684</v>
      </c>
      <c r="C26" s="191">
        <v>11.404486656188965</v>
      </c>
      <c r="D26" s="191">
        <v>16.448371887207031</v>
      </c>
      <c r="E26" s="191">
        <v>0.91215133666992188</v>
      </c>
      <c r="F26" s="191">
        <v>41.444206237792969</v>
      </c>
    </row>
    <row r="27" spans="1:6">
      <c r="A27" t="s">
        <v>621</v>
      </c>
      <c r="B27" s="191">
        <v>4.3416500091552734</v>
      </c>
      <c r="C27" s="191">
        <v>16.543100357055664</v>
      </c>
      <c r="D27" s="191">
        <v>17.783712387084961</v>
      </c>
      <c r="E27" s="191">
        <v>0.51539212465286255</v>
      </c>
      <c r="F27" s="191">
        <v>39.183856964111328</v>
      </c>
    </row>
    <row r="28" spans="1:6">
      <c r="A28" t="s">
        <v>622</v>
      </c>
      <c r="B28" s="191">
        <v>7.4282944202423096E-2</v>
      </c>
      <c r="C28" s="191">
        <v>8.229741096496582</v>
      </c>
      <c r="D28" s="191">
        <v>28.751035690307617</v>
      </c>
      <c r="E28" s="191">
        <v>0.88432073593139648</v>
      </c>
      <c r="F28" s="191">
        <v>37.939380645751953</v>
      </c>
    </row>
    <row r="29" spans="1:6">
      <c r="A29" t="s">
        <v>623</v>
      </c>
      <c r="B29" s="191">
        <v>15.153878211975098</v>
      </c>
      <c r="C29" s="191">
        <v>5.8133254051208496</v>
      </c>
      <c r="D29" s="191">
        <v>14.422543525695801</v>
      </c>
      <c r="E29" s="191">
        <v>1.2299604415893555</v>
      </c>
      <c r="F29" s="191">
        <v>36.619709014892578</v>
      </c>
    </row>
    <row r="30" spans="1:6">
      <c r="A30" t="s">
        <v>624</v>
      </c>
      <c r="B30" s="191">
        <v>0.46872371435165405</v>
      </c>
      <c r="C30" s="191">
        <v>24.334928512573242</v>
      </c>
      <c r="D30" s="191">
        <v>8.689051628112793</v>
      </c>
      <c r="E30" s="191">
        <v>0.83577179908752441</v>
      </c>
      <c r="F30" s="191">
        <v>34.328475952148438</v>
      </c>
    </row>
    <row r="31" spans="1:6">
      <c r="A31" t="s">
        <v>625</v>
      </c>
      <c r="B31" s="191">
        <v>7.0035462379455566</v>
      </c>
      <c r="C31" s="191">
        <v>10.726950645446777</v>
      </c>
      <c r="D31" s="191">
        <v>13.031914710998535</v>
      </c>
      <c r="E31" s="191">
        <v>2.7482268810272217</v>
      </c>
      <c r="F31" s="191">
        <v>33.510639190673828</v>
      </c>
    </row>
    <row r="32" spans="1:6">
      <c r="A32" t="s">
        <v>626</v>
      </c>
      <c r="B32" s="191">
        <v>0.55966794490814209</v>
      </c>
      <c r="C32" s="191">
        <v>19.010881423950195</v>
      </c>
      <c r="D32" s="191">
        <v>11.931313514709473</v>
      </c>
      <c r="E32" s="191">
        <v>1.9325705766677856</v>
      </c>
      <c r="F32" s="191">
        <v>33.434432983398438</v>
      </c>
    </row>
    <row r="33" spans="1:9" ht="16.5">
      <c r="A33" t="s">
        <v>627</v>
      </c>
      <c r="B33" s="191">
        <v>9.9798355102539063</v>
      </c>
      <c r="C33" s="191">
        <v>20.443498611450195</v>
      </c>
      <c r="D33" s="191">
        <v>2.235051155090332</v>
      </c>
      <c r="E33" s="191">
        <v>0.25593909621238708</v>
      </c>
      <c r="F33" s="191">
        <v>32.914325714111328</v>
      </c>
    </row>
    <row r="34" spans="1:9">
      <c r="A34" t="s">
        <v>628</v>
      </c>
      <c r="B34" s="191">
        <v>0.44866210222244263</v>
      </c>
      <c r="C34" s="191">
        <v>9.3815622329711914</v>
      </c>
      <c r="D34" s="191">
        <v>19.356584548950195</v>
      </c>
      <c r="E34" s="191">
        <v>0.7109832763671875</v>
      </c>
      <c r="F34" s="191">
        <v>29.897792816162109</v>
      </c>
    </row>
    <row r="35" spans="1:9">
      <c r="A35" t="s">
        <v>629</v>
      </c>
      <c r="B35" s="191">
        <v>1.325039267539978</v>
      </c>
      <c r="C35" s="191">
        <v>14.050265312194824</v>
      </c>
      <c r="D35" s="191">
        <v>13.909770011901855</v>
      </c>
      <c r="E35" s="191">
        <v>0.53261059522628784</v>
      </c>
      <c r="F35" s="191">
        <v>29.817684173583984</v>
      </c>
    </row>
    <row r="36" spans="1:9" ht="16.5">
      <c r="A36" t="s">
        <v>630</v>
      </c>
      <c r="B36" s="191" t="s">
        <v>598</v>
      </c>
      <c r="C36" s="191">
        <v>28.940973281860352</v>
      </c>
      <c r="D36" s="191" t="s">
        <v>598</v>
      </c>
      <c r="E36" s="191" t="s">
        <v>598</v>
      </c>
      <c r="F36" s="191">
        <v>28.940973281860352</v>
      </c>
    </row>
    <row r="37" spans="1:9">
      <c r="A37" t="s">
        <v>631</v>
      </c>
      <c r="B37" s="191">
        <v>0.1406131386756897</v>
      </c>
      <c r="C37" s="191">
        <v>3.902106761932373</v>
      </c>
      <c r="D37" s="191">
        <v>24.016830444335938</v>
      </c>
      <c r="E37" s="191">
        <v>0.74641400575637817</v>
      </c>
      <c r="F37" s="191">
        <v>28.805965423583984</v>
      </c>
    </row>
    <row r="38" spans="1:9">
      <c r="A38" t="s">
        <v>632</v>
      </c>
      <c r="B38" s="191">
        <v>0.10225716978311539</v>
      </c>
      <c r="C38" s="191">
        <v>7.203376293182373</v>
      </c>
      <c r="D38" s="191">
        <v>18.867227554321289</v>
      </c>
      <c r="E38" s="191">
        <v>0.7990683913230896</v>
      </c>
      <c r="F38" s="191">
        <v>26.971929550170898</v>
      </c>
    </row>
    <row r="39" spans="1:9">
      <c r="A39" t="s">
        <v>633</v>
      </c>
      <c r="B39" s="191">
        <v>7.0356473922729492</v>
      </c>
      <c r="C39" s="191">
        <v>16.339118957519531</v>
      </c>
      <c r="D39" s="191">
        <v>2.0637898445129395</v>
      </c>
      <c r="E39" s="191">
        <v>0.48311445116996765</v>
      </c>
      <c r="F39" s="191">
        <v>25.921669006347656</v>
      </c>
    </row>
    <row r="40" spans="1:9">
      <c r="A40" t="s">
        <v>634</v>
      </c>
      <c r="B40" s="191">
        <v>6.3954977989196777</v>
      </c>
      <c r="C40" s="191">
        <v>15.971719741821289</v>
      </c>
      <c r="D40" s="191">
        <v>2.9090816974639893</v>
      </c>
      <c r="E40" s="191" t="s">
        <v>598</v>
      </c>
      <c r="F40" s="191">
        <v>25.313430786132813</v>
      </c>
    </row>
    <row r="41" spans="1:9">
      <c r="A41" t="s">
        <v>635</v>
      </c>
      <c r="B41" s="191">
        <v>0.12607903778553009</v>
      </c>
      <c r="C41" s="191">
        <v>6.1550850868225098</v>
      </c>
      <c r="D41" s="191">
        <v>14.687943458557129</v>
      </c>
      <c r="E41" s="191">
        <v>0.61343669891357422</v>
      </c>
      <c r="F41" s="191">
        <v>21.582544326782227</v>
      </c>
    </row>
    <row r="42" spans="1:9">
      <c r="A42" t="s">
        <v>636</v>
      </c>
      <c r="B42" s="191">
        <v>0.56659883260726929</v>
      </c>
      <c r="C42" s="191">
        <v>18.346351623535156</v>
      </c>
      <c r="D42" s="191">
        <v>1.9353460073471069</v>
      </c>
      <c r="E42" s="191">
        <v>0.11437485367059708</v>
      </c>
      <c r="F42" s="191">
        <v>20.962671279907227</v>
      </c>
    </row>
    <row r="43" spans="1:9" ht="16.5">
      <c r="A43" t="s">
        <v>637</v>
      </c>
      <c r="G43" s="193"/>
      <c r="H43" s="52"/>
      <c r="I43" s="194"/>
    </row>
    <row r="44" spans="1:9" ht="16.5">
      <c r="A44" t="s">
        <v>638</v>
      </c>
    </row>
    <row r="45" spans="1:9" ht="16.5">
      <c r="A45" t="s">
        <v>639</v>
      </c>
    </row>
    <row r="46" spans="1:9" ht="16.5">
      <c r="A46" t="s">
        <v>640</v>
      </c>
    </row>
    <row r="47" spans="1:9">
      <c r="A47" t="s">
        <v>641</v>
      </c>
    </row>
    <row r="48" spans="1:9">
      <c r="A48" t="s">
        <v>642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ED9-D384-4B4E-8D8A-CC323D7D003F}">
  <dimension ref="A1:E59"/>
  <sheetViews>
    <sheetView zoomScaleNormal="100" workbookViewId="0">
      <selection activeCell="E21" sqref="E21"/>
    </sheetView>
  </sheetViews>
  <sheetFormatPr baseColWidth="10" defaultColWidth="11.453125" defaultRowHeight="14.5"/>
  <sheetData>
    <row r="1" spans="1:4" ht="15.5">
      <c r="A1" s="28" t="s">
        <v>224</v>
      </c>
      <c r="B1" s="29"/>
      <c r="C1" s="29"/>
      <c r="D1" s="30"/>
    </row>
    <row r="2" spans="1:4">
      <c r="A2" s="29"/>
      <c r="B2" s="29"/>
      <c r="C2" s="29"/>
      <c r="D2" s="29"/>
    </row>
    <row r="3" spans="1:4">
      <c r="A3" s="33"/>
      <c r="B3" s="34" t="s">
        <v>206</v>
      </c>
      <c r="C3" s="34" t="s">
        <v>207</v>
      </c>
      <c r="D3" s="34" t="s">
        <v>220</v>
      </c>
    </row>
    <row r="4" spans="1:4" ht="12" customHeight="1">
      <c r="A4" s="35">
        <v>1970</v>
      </c>
      <c r="B4" s="36">
        <v>4510</v>
      </c>
      <c r="C4" s="36">
        <v>5648</v>
      </c>
      <c r="D4" s="36">
        <v>6819</v>
      </c>
    </row>
    <row r="5" spans="1:4" ht="6" customHeight="1">
      <c r="A5" s="35">
        <v>1971</v>
      </c>
      <c r="B5" s="36"/>
      <c r="C5" s="36"/>
      <c r="D5" s="36"/>
    </row>
    <row r="6" spans="1:4" ht="12" customHeight="1">
      <c r="A6" s="35">
        <v>1972</v>
      </c>
      <c r="B6" s="36">
        <v>4753</v>
      </c>
      <c r="C6" s="36">
        <v>6865</v>
      </c>
      <c r="D6" s="36">
        <v>8058</v>
      </c>
    </row>
    <row r="7" spans="1:4" ht="6" customHeight="1">
      <c r="A7" s="35">
        <v>1973</v>
      </c>
      <c r="B7" s="36"/>
      <c r="C7" s="36"/>
      <c r="D7" s="36"/>
    </row>
    <row r="8" spans="1:4" ht="12" customHeight="1">
      <c r="A8" s="35">
        <v>1974</v>
      </c>
      <c r="B8" s="36">
        <v>5152</v>
      </c>
      <c r="C8" s="36">
        <v>7599</v>
      </c>
      <c r="D8" s="36">
        <v>9069</v>
      </c>
    </row>
    <row r="9" spans="1:4" ht="6" customHeight="1">
      <c r="A9" s="35">
        <v>1975</v>
      </c>
      <c r="B9" s="36"/>
      <c r="C9" s="36"/>
      <c r="D9" s="36"/>
    </row>
    <row r="10" spans="1:4" ht="6" customHeight="1">
      <c r="A10" s="35">
        <v>1976</v>
      </c>
      <c r="B10" s="36"/>
      <c r="C10" s="36"/>
      <c r="D10" s="36"/>
    </row>
    <row r="11" spans="1:4" ht="12" customHeight="1">
      <c r="A11" s="35">
        <v>1977</v>
      </c>
      <c r="B11" s="36">
        <v>5851</v>
      </c>
      <c r="C11" s="36">
        <v>8108</v>
      </c>
      <c r="D11" s="36">
        <v>9993</v>
      </c>
    </row>
    <row r="12" spans="1:4" ht="6" customHeight="1">
      <c r="A12" s="35">
        <v>1978</v>
      </c>
      <c r="B12" s="36"/>
      <c r="C12" s="36"/>
      <c r="D12" s="36"/>
    </row>
    <row r="13" spans="1:4" ht="12" customHeight="1">
      <c r="A13" s="35">
        <v>1979</v>
      </c>
      <c r="B13" s="36">
        <v>6402</v>
      </c>
      <c r="C13" s="36">
        <v>8605</v>
      </c>
      <c r="D13" s="36">
        <v>10147</v>
      </c>
    </row>
    <row r="14" spans="1:4" ht="6" customHeight="1">
      <c r="A14" s="35">
        <v>1980</v>
      </c>
      <c r="B14" s="36"/>
      <c r="C14" s="36"/>
      <c r="D14" s="36"/>
    </row>
    <row r="15" spans="1:4" ht="12" customHeight="1">
      <c r="A15" s="35">
        <v>1981</v>
      </c>
      <c r="B15" s="36">
        <v>6473</v>
      </c>
      <c r="C15" s="36">
        <v>9138</v>
      </c>
      <c r="D15" s="36">
        <v>10686</v>
      </c>
    </row>
    <row r="16" spans="1:4" ht="6" customHeight="1">
      <c r="A16" s="35">
        <v>1982</v>
      </c>
      <c r="B16" s="36"/>
      <c r="C16" s="36"/>
      <c r="D16" s="36"/>
    </row>
    <row r="17" spans="1:4" ht="12" customHeight="1">
      <c r="A17" s="35">
        <v>1983</v>
      </c>
      <c r="B17" s="36">
        <v>7254</v>
      </c>
      <c r="C17" s="36">
        <v>9793</v>
      </c>
      <c r="D17" s="36">
        <v>10883</v>
      </c>
    </row>
    <row r="18" spans="1:4" ht="6" customHeight="1">
      <c r="A18" s="35">
        <v>1984</v>
      </c>
      <c r="B18" s="36"/>
      <c r="C18" s="36"/>
      <c r="D18" s="36"/>
    </row>
    <row r="19" spans="1:4" ht="12" customHeight="1">
      <c r="A19" s="35">
        <v>1985</v>
      </c>
      <c r="B19" s="36">
        <v>10041</v>
      </c>
      <c r="C19" s="36">
        <v>9818</v>
      </c>
      <c r="D19" s="36">
        <v>11120</v>
      </c>
    </row>
    <row r="20" spans="1:4" ht="6" customHeight="1">
      <c r="A20" s="35">
        <v>1986</v>
      </c>
      <c r="B20" s="36"/>
      <c r="C20" s="36"/>
      <c r="D20" s="36"/>
    </row>
    <row r="21" spans="1:4" ht="12" customHeight="1">
      <c r="A21" s="35">
        <v>1987</v>
      </c>
      <c r="B21" s="36">
        <v>10332</v>
      </c>
      <c r="C21" s="36">
        <v>10077</v>
      </c>
      <c r="D21" s="36">
        <v>11489</v>
      </c>
    </row>
    <row r="22" spans="1:4" ht="6" customHeight="1">
      <c r="A22" s="35">
        <v>1988</v>
      </c>
      <c r="B22" s="36"/>
      <c r="C22" s="36"/>
      <c r="D22" s="36"/>
    </row>
    <row r="23" spans="1:4" ht="12" customHeight="1">
      <c r="A23" s="35">
        <v>1989</v>
      </c>
      <c r="B23" s="36">
        <v>9734</v>
      </c>
      <c r="C23" s="36">
        <v>10639</v>
      </c>
      <c r="D23" s="36">
        <v>12498</v>
      </c>
    </row>
    <row r="24" spans="1:4" ht="5.15" customHeight="1">
      <c r="A24" s="35">
        <v>1990</v>
      </c>
      <c r="B24" s="36"/>
      <c r="C24" s="36"/>
      <c r="D24" s="36"/>
    </row>
    <row r="25" spans="1:4" ht="12" customHeight="1">
      <c r="A25" s="35">
        <v>1991</v>
      </c>
      <c r="B25" s="36">
        <v>8634</v>
      </c>
      <c r="C25" s="36">
        <v>10094</v>
      </c>
      <c r="D25" s="36">
        <v>12745</v>
      </c>
    </row>
    <row r="26" spans="1:4" ht="5.15" customHeight="1">
      <c r="A26" s="35">
        <v>1992</v>
      </c>
      <c r="B26" s="36"/>
      <c r="C26" s="36"/>
      <c r="D26" s="36"/>
    </row>
    <row r="27" spans="1:4" ht="12" customHeight="1">
      <c r="A27" s="35">
        <v>1993</v>
      </c>
      <c r="B27" s="36">
        <v>9402</v>
      </c>
      <c r="C27" s="36">
        <v>10514</v>
      </c>
      <c r="D27" s="36">
        <v>14063</v>
      </c>
    </row>
    <row r="28" spans="1:4" ht="5.15" customHeight="1">
      <c r="A28" s="35">
        <v>1994</v>
      </c>
      <c r="B28" s="36"/>
      <c r="C28" s="36"/>
      <c r="D28" s="36"/>
    </row>
    <row r="29" spans="1:4" ht="12" customHeight="1">
      <c r="A29" s="35">
        <v>1995</v>
      </c>
      <c r="B29" s="36">
        <v>12631</v>
      </c>
      <c r="C29" s="36">
        <v>10092</v>
      </c>
      <c r="D29" s="36">
        <v>18192</v>
      </c>
    </row>
    <row r="30" spans="1:4" ht="5.15" customHeight="1">
      <c r="A30" s="35">
        <v>1996</v>
      </c>
      <c r="B30" s="36"/>
      <c r="C30" s="36"/>
      <c r="D30" s="36"/>
    </row>
    <row r="31" spans="1:4" ht="12" customHeight="1">
      <c r="A31" s="35">
        <v>1997</v>
      </c>
      <c r="B31" s="36">
        <v>14326</v>
      </c>
      <c r="C31" s="36">
        <v>9998</v>
      </c>
      <c r="D31" s="36">
        <v>19648</v>
      </c>
    </row>
    <row r="32" spans="1:4" ht="5.15" customHeight="1">
      <c r="A32" s="35">
        <v>1998</v>
      </c>
      <c r="B32" s="36"/>
      <c r="C32" s="36"/>
      <c r="D32" s="36"/>
    </row>
    <row r="33" spans="1:4" ht="12" customHeight="1">
      <c r="A33" s="35">
        <v>1999</v>
      </c>
      <c r="B33" s="36">
        <v>14545</v>
      </c>
      <c r="C33" s="36">
        <v>9279</v>
      </c>
      <c r="D33" s="36">
        <v>20069</v>
      </c>
    </row>
    <row r="34" spans="1:4" ht="5.15" customHeight="1">
      <c r="A34" s="35">
        <v>2000</v>
      </c>
      <c r="B34" s="36"/>
      <c r="C34" s="36"/>
      <c r="D34" s="36"/>
    </row>
    <row r="35" spans="1:4" ht="12" customHeight="1">
      <c r="A35" s="35">
        <v>2001</v>
      </c>
      <c r="B35" s="36">
        <v>17995</v>
      </c>
      <c r="C35" s="36">
        <v>9285</v>
      </c>
      <c r="D35" s="36">
        <v>21114</v>
      </c>
    </row>
    <row r="36" spans="1:4" ht="5.15" customHeight="1">
      <c r="A36" s="35">
        <v>2002</v>
      </c>
      <c r="B36" s="36"/>
      <c r="C36" s="36"/>
      <c r="D36" s="36"/>
    </row>
    <row r="37" spans="1:4" ht="12" customHeight="1">
      <c r="A37" s="35">
        <v>2003</v>
      </c>
      <c r="B37" s="36">
        <v>19356</v>
      </c>
      <c r="C37" s="36">
        <v>9411</v>
      </c>
      <c r="D37" s="36">
        <v>21961</v>
      </c>
    </row>
    <row r="38" spans="1:4" ht="5.15" customHeight="1">
      <c r="A38" s="35">
        <v>2004</v>
      </c>
      <c r="B38" s="36"/>
      <c r="C38" s="36"/>
      <c r="D38" s="36"/>
    </row>
    <row r="39" spans="1:4" ht="12" customHeight="1">
      <c r="A39" s="35">
        <v>2005</v>
      </c>
      <c r="B39" s="36">
        <v>20215</v>
      </c>
      <c r="C39" s="36">
        <v>9425</v>
      </c>
      <c r="D39" s="36">
        <v>24205</v>
      </c>
    </row>
    <row r="40" spans="1:4" ht="5.15" customHeight="1">
      <c r="A40" s="35">
        <v>2006</v>
      </c>
      <c r="B40" s="36"/>
      <c r="C40" s="36"/>
      <c r="D40" s="36"/>
    </row>
    <row r="41" spans="1:4" ht="12" customHeight="1">
      <c r="A41" s="38">
        <v>2007</v>
      </c>
      <c r="B41" s="36">
        <v>21464</v>
      </c>
      <c r="C41" s="36">
        <v>10618</v>
      </c>
      <c r="D41" s="36">
        <v>27074</v>
      </c>
    </row>
    <row r="42" spans="1:4" ht="12" customHeight="1">
      <c r="A42" s="38">
        <v>2008</v>
      </c>
      <c r="B42" s="36">
        <v>23472</v>
      </c>
      <c r="C42" s="36">
        <v>11111</v>
      </c>
      <c r="D42" s="36">
        <v>28092</v>
      </c>
    </row>
    <row r="43" spans="1:4" ht="12" customHeight="1">
      <c r="A43" s="38" t="s">
        <v>225</v>
      </c>
      <c r="B43" s="36">
        <v>23468</v>
      </c>
      <c r="C43" s="36">
        <v>11716</v>
      </c>
      <c r="D43" s="36">
        <v>28942</v>
      </c>
    </row>
    <row r="44" spans="1:4" ht="12" customHeight="1">
      <c r="A44" s="38">
        <v>2010</v>
      </c>
      <c r="B44" s="36">
        <v>22939</v>
      </c>
      <c r="C44" s="36">
        <v>11854</v>
      </c>
      <c r="D44" s="36">
        <v>29083</v>
      </c>
    </row>
    <row r="45" spans="1:4" ht="12" customHeight="1">
      <c r="A45" s="38">
        <v>2011</v>
      </c>
      <c r="B45" s="36">
        <v>23317</v>
      </c>
      <c r="C45" s="36">
        <v>12106</v>
      </c>
      <c r="D45" s="36">
        <v>29294</v>
      </c>
    </row>
    <row r="46" spans="1:4" ht="12" customHeight="1">
      <c r="A46" s="38">
        <v>2012</v>
      </c>
      <c r="B46" s="36">
        <v>24730</v>
      </c>
      <c r="C46" s="36">
        <v>12079</v>
      </c>
      <c r="D46" s="36">
        <v>29276</v>
      </c>
    </row>
    <row r="47" spans="1:4" ht="12" customHeight="1">
      <c r="A47" s="38">
        <v>2013</v>
      </c>
      <c r="B47" s="36">
        <v>25324</v>
      </c>
      <c r="C47" s="36">
        <v>12297</v>
      </c>
      <c r="D47" s="36">
        <v>30583</v>
      </c>
    </row>
    <row r="48" spans="1:4" ht="12" customHeight="1">
      <c r="A48" s="38">
        <v>2014</v>
      </c>
      <c r="B48" s="36">
        <v>28153</v>
      </c>
      <c r="C48" s="36">
        <v>12265</v>
      </c>
      <c r="D48" s="36">
        <v>31529</v>
      </c>
    </row>
    <row r="49" spans="1:5" ht="12" customHeight="1">
      <c r="A49" s="38">
        <v>2015</v>
      </c>
      <c r="B49" s="39">
        <v>31068</v>
      </c>
      <c r="C49" s="36">
        <v>12323</v>
      </c>
      <c r="D49" s="36">
        <v>33166</v>
      </c>
    </row>
    <row r="50" spans="1:5" ht="12" customHeight="1">
      <c r="A50" s="38">
        <v>2016</v>
      </c>
      <c r="B50" s="39">
        <v>33495.199999999997</v>
      </c>
      <c r="C50" s="36">
        <v>12241</v>
      </c>
      <c r="D50" s="36">
        <v>34948</v>
      </c>
    </row>
    <row r="51" spans="1:5" ht="12" customHeight="1">
      <c r="A51" s="38">
        <v>2017</v>
      </c>
      <c r="B51" s="39">
        <v>36087</v>
      </c>
      <c r="C51" s="36">
        <v>12582</v>
      </c>
      <c r="D51" s="36">
        <v>36306</v>
      </c>
    </row>
    <row r="52" spans="1:5" ht="12" customHeight="1">
      <c r="A52" s="38">
        <v>2018</v>
      </c>
      <c r="B52" s="39">
        <v>36796.300000000003</v>
      </c>
      <c r="C52" s="36">
        <v>12895</v>
      </c>
      <c r="D52" s="36">
        <v>36919</v>
      </c>
    </row>
    <row r="53" spans="1:5" ht="12" customHeight="1">
      <c r="A53" s="38">
        <v>2019</v>
      </c>
      <c r="B53" s="39">
        <v>38848</v>
      </c>
      <c r="C53" s="36">
        <v>13061</v>
      </c>
      <c r="D53" s="36">
        <v>37955</v>
      </c>
    </row>
    <row r="54" spans="1:5" ht="12" customHeight="1">
      <c r="A54" s="38">
        <v>2020</v>
      </c>
      <c r="B54" s="39">
        <v>38604</v>
      </c>
      <c r="C54" s="36">
        <v>13576</v>
      </c>
      <c r="D54" s="36">
        <v>39161</v>
      </c>
    </row>
    <row r="55" spans="1:5" ht="12" customHeight="1">
      <c r="A55" s="38">
        <v>2021</v>
      </c>
      <c r="B55" s="39">
        <v>39582</v>
      </c>
      <c r="C55" s="36">
        <v>14020</v>
      </c>
      <c r="D55" s="36">
        <v>40639</v>
      </c>
    </row>
    <row r="56" spans="1:5" ht="12" customHeight="1">
      <c r="A56" s="38">
        <v>2022</v>
      </c>
      <c r="B56" s="39">
        <v>41201</v>
      </c>
      <c r="C56" s="36">
        <v>14288</v>
      </c>
      <c r="D56" s="36">
        <v>41290</v>
      </c>
      <c r="E56" s="10"/>
    </row>
    <row r="59" spans="1:5">
      <c r="A59" s="17" t="s">
        <v>211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5683-0679-46F6-BAD4-B578BAB5CD73}">
  <dimension ref="A1:F49"/>
  <sheetViews>
    <sheetView workbookViewId="0"/>
  </sheetViews>
  <sheetFormatPr baseColWidth="10" defaultColWidth="11.453125" defaultRowHeight="14.5"/>
  <sheetData>
    <row r="1" spans="1:6">
      <c r="A1" s="172" t="s">
        <v>643</v>
      </c>
      <c r="B1" s="3"/>
      <c r="E1" s="3"/>
      <c r="F1" s="3"/>
    </row>
    <row r="2" spans="1:6">
      <c r="A2" s="3"/>
      <c r="B2" s="234" t="s">
        <v>644</v>
      </c>
      <c r="C2" s="234"/>
      <c r="D2" s="234"/>
      <c r="E2" s="234" t="s">
        <v>645</v>
      </c>
      <c r="F2" s="234"/>
    </row>
    <row r="3" spans="1:6">
      <c r="A3" t="s">
        <v>646</v>
      </c>
      <c r="B3" s="76" t="s">
        <v>289</v>
      </c>
      <c r="C3" s="76" t="s">
        <v>290</v>
      </c>
      <c r="D3" s="76" t="s">
        <v>209</v>
      </c>
      <c r="E3" s="76" t="s">
        <v>396</v>
      </c>
      <c r="F3" s="12" t="s">
        <v>647</v>
      </c>
    </row>
    <row r="4" spans="1:6">
      <c r="A4" s="139" t="s">
        <v>648</v>
      </c>
      <c r="B4" s="10">
        <v>19</v>
      </c>
      <c r="C4" s="10">
        <v>168</v>
      </c>
      <c r="D4" s="10">
        <f>SUM(B4:C4)</f>
        <v>187</v>
      </c>
      <c r="E4" s="72">
        <f>B4/D4</f>
        <v>0.10160427807486631</v>
      </c>
      <c r="F4" s="72">
        <f>C4/D4</f>
        <v>0.89839572192513373</v>
      </c>
    </row>
    <row r="5" spans="1:6">
      <c r="A5" s="139"/>
      <c r="B5" s="10">
        <v>15</v>
      </c>
      <c r="C5" s="10">
        <v>158</v>
      </c>
      <c r="D5" s="10">
        <f t="shared" ref="D5:D47" si="0">SUM(B5:C5)</f>
        <v>173</v>
      </c>
      <c r="E5" s="72">
        <f t="shared" ref="E5:E47" si="1">B5/D5</f>
        <v>8.6705202312138727E-2</v>
      </c>
      <c r="F5" s="72">
        <f t="shared" ref="F5:F47" si="2">C5/D5</f>
        <v>0.91329479768786126</v>
      </c>
    </row>
    <row r="6" spans="1:6">
      <c r="A6" s="139"/>
      <c r="B6" s="10">
        <v>20</v>
      </c>
      <c r="C6" s="10">
        <v>175</v>
      </c>
      <c r="D6" s="10">
        <f t="shared" si="0"/>
        <v>195</v>
      </c>
      <c r="E6" s="72">
        <f t="shared" si="1"/>
        <v>0.10256410256410256</v>
      </c>
      <c r="F6" s="72">
        <f t="shared" si="2"/>
        <v>0.89743589743589747</v>
      </c>
    </row>
    <row r="7" spans="1:6">
      <c r="A7" s="139"/>
      <c r="B7" s="10">
        <v>26</v>
      </c>
      <c r="C7" s="10">
        <v>181</v>
      </c>
      <c r="D7" s="10">
        <f t="shared" si="0"/>
        <v>207</v>
      </c>
      <c r="E7" s="72">
        <f t="shared" si="1"/>
        <v>0.12560386473429952</v>
      </c>
      <c r="F7" s="72">
        <f t="shared" si="2"/>
        <v>0.87439613526570048</v>
      </c>
    </row>
    <row r="8" spans="1:6">
      <c r="A8" s="139"/>
      <c r="B8" s="10">
        <v>25</v>
      </c>
      <c r="C8" s="10">
        <v>199</v>
      </c>
      <c r="D8" s="10">
        <f t="shared" si="0"/>
        <v>224</v>
      </c>
      <c r="E8" s="72">
        <f t="shared" si="1"/>
        <v>0.11160714285714286</v>
      </c>
      <c r="F8" s="72">
        <f t="shared" si="2"/>
        <v>0.8883928571428571</v>
      </c>
    </row>
    <row r="9" spans="1:6">
      <c r="A9" s="139">
        <v>1985</v>
      </c>
      <c r="B9" s="10">
        <v>35</v>
      </c>
      <c r="C9" s="10">
        <v>185</v>
      </c>
      <c r="D9" s="10">
        <f t="shared" si="0"/>
        <v>220</v>
      </c>
      <c r="E9" s="72">
        <f t="shared" si="1"/>
        <v>0.15909090909090909</v>
      </c>
      <c r="F9" s="72">
        <f t="shared" si="2"/>
        <v>0.84090909090909094</v>
      </c>
    </row>
    <row r="10" spans="1:6">
      <c r="A10" s="139"/>
      <c r="B10" s="10">
        <v>49</v>
      </c>
      <c r="C10" s="10">
        <v>203</v>
      </c>
      <c r="D10" s="10">
        <f t="shared" si="0"/>
        <v>252</v>
      </c>
      <c r="E10" s="72">
        <f t="shared" si="1"/>
        <v>0.19444444444444445</v>
      </c>
      <c r="F10" s="72">
        <f t="shared" si="2"/>
        <v>0.80555555555555558</v>
      </c>
    </row>
    <row r="11" spans="1:6">
      <c r="A11" s="139"/>
      <c r="B11" s="10">
        <v>46</v>
      </c>
      <c r="C11" s="10">
        <v>207</v>
      </c>
      <c r="D11" s="10">
        <f t="shared" si="0"/>
        <v>253</v>
      </c>
      <c r="E11" s="72">
        <f t="shared" si="1"/>
        <v>0.18181818181818182</v>
      </c>
      <c r="F11" s="72">
        <f t="shared" si="2"/>
        <v>0.81818181818181823</v>
      </c>
    </row>
    <row r="12" spans="1:6">
      <c r="A12" s="139"/>
      <c r="B12" s="10">
        <v>56</v>
      </c>
      <c r="C12" s="10">
        <v>241</v>
      </c>
      <c r="D12" s="10">
        <f t="shared" si="0"/>
        <v>297</v>
      </c>
      <c r="E12" s="72">
        <f t="shared" si="1"/>
        <v>0.18855218855218855</v>
      </c>
      <c r="F12" s="72">
        <f t="shared" si="2"/>
        <v>0.81144781144781142</v>
      </c>
    </row>
    <row r="13" spans="1:6">
      <c r="A13" s="139"/>
      <c r="B13" s="10">
        <v>58</v>
      </c>
      <c r="C13" s="10">
        <v>280</v>
      </c>
      <c r="D13" s="10">
        <f t="shared" si="0"/>
        <v>338</v>
      </c>
      <c r="E13" s="72">
        <f t="shared" si="1"/>
        <v>0.17159763313609466</v>
      </c>
      <c r="F13" s="72">
        <f t="shared" si="2"/>
        <v>0.82840236686390534</v>
      </c>
    </row>
    <row r="14" spans="1:6">
      <c r="A14" s="139" t="s">
        <v>649</v>
      </c>
      <c r="B14" s="10">
        <v>65</v>
      </c>
      <c r="C14" s="10">
        <v>328</v>
      </c>
      <c r="D14" s="10">
        <f t="shared" si="0"/>
        <v>393</v>
      </c>
      <c r="E14" s="72">
        <f t="shared" si="1"/>
        <v>0.16539440203562342</v>
      </c>
      <c r="F14" s="72">
        <f t="shared" si="2"/>
        <v>0.83460559796437661</v>
      </c>
    </row>
    <row r="15" spans="1:6">
      <c r="A15" s="139"/>
      <c r="B15" s="10">
        <v>103</v>
      </c>
      <c r="C15" s="10">
        <v>312</v>
      </c>
      <c r="D15" s="10">
        <f t="shared" si="0"/>
        <v>415</v>
      </c>
      <c r="E15" s="72">
        <f t="shared" si="1"/>
        <v>0.24819277108433735</v>
      </c>
      <c r="F15" s="72">
        <f t="shared" si="2"/>
        <v>0.75180722891566265</v>
      </c>
    </row>
    <row r="16" spans="1:6">
      <c r="A16" s="139"/>
      <c r="B16" s="10">
        <v>94</v>
      </c>
      <c r="C16" s="10">
        <v>345</v>
      </c>
      <c r="D16" s="10">
        <f t="shared" si="0"/>
        <v>439</v>
      </c>
      <c r="E16" s="72">
        <f t="shared" si="1"/>
        <v>0.21412300683371299</v>
      </c>
      <c r="F16" s="72">
        <f t="shared" si="2"/>
        <v>0.78587699316628701</v>
      </c>
    </row>
    <row r="17" spans="1:6">
      <c r="A17" s="139"/>
      <c r="B17" s="10">
        <v>125</v>
      </c>
      <c r="C17" s="10">
        <v>366</v>
      </c>
      <c r="D17" s="10">
        <f t="shared" si="0"/>
        <v>491</v>
      </c>
      <c r="E17" s="72">
        <f t="shared" si="1"/>
        <v>0.25458248472505091</v>
      </c>
      <c r="F17" s="72">
        <f t="shared" si="2"/>
        <v>0.74541751527494904</v>
      </c>
    </row>
    <row r="18" spans="1:6">
      <c r="A18" s="139"/>
      <c r="B18" s="10">
        <v>154</v>
      </c>
      <c r="C18" s="10">
        <v>397</v>
      </c>
      <c r="D18" s="10">
        <f t="shared" si="0"/>
        <v>551</v>
      </c>
      <c r="E18" s="72">
        <f t="shared" si="1"/>
        <v>0.27949183303085301</v>
      </c>
      <c r="F18" s="72">
        <f t="shared" si="2"/>
        <v>0.72050816696914699</v>
      </c>
    </row>
    <row r="19" spans="1:6">
      <c r="A19" s="139">
        <v>1995</v>
      </c>
      <c r="B19" s="10">
        <v>188</v>
      </c>
      <c r="C19" s="10">
        <v>414</v>
      </c>
      <c r="D19" s="10">
        <f t="shared" si="0"/>
        <v>602</v>
      </c>
      <c r="E19" s="72">
        <f t="shared" si="1"/>
        <v>0.3122923588039867</v>
      </c>
      <c r="F19" s="72">
        <f t="shared" si="2"/>
        <v>0.68770764119601324</v>
      </c>
    </row>
    <row r="20" spans="1:6">
      <c r="A20" s="139"/>
      <c r="B20" s="10">
        <v>205</v>
      </c>
      <c r="C20" s="10">
        <v>397</v>
      </c>
      <c r="D20" s="10">
        <f t="shared" si="0"/>
        <v>602</v>
      </c>
      <c r="E20" s="72">
        <f t="shared" si="1"/>
        <v>0.34053156146179403</v>
      </c>
      <c r="F20" s="72">
        <f t="shared" si="2"/>
        <v>0.65946843853820603</v>
      </c>
    </row>
    <row r="21" spans="1:6">
      <c r="A21" s="139"/>
      <c r="B21" s="10">
        <v>199</v>
      </c>
      <c r="C21" s="10">
        <v>426</v>
      </c>
      <c r="D21" s="10">
        <f t="shared" si="0"/>
        <v>625</v>
      </c>
      <c r="E21" s="72">
        <f t="shared" si="1"/>
        <v>0.31840000000000002</v>
      </c>
      <c r="F21" s="72">
        <f t="shared" si="2"/>
        <v>0.68159999999999998</v>
      </c>
    </row>
    <row r="22" spans="1:6">
      <c r="A22" s="139"/>
      <c r="B22" s="10">
        <v>216</v>
      </c>
      <c r="C22" s="10">
        <v>469</v>
      </c>
      <c r="D22" s="10">
        <f t="shared" si="0"/>
        <v>685</v>
      </c>
      <c r="E22" s="72">
        <f t="shared" si="1"/>
        <v>0.31532846715328466</v>
      </c>
      <c r="F22" s="72">
        <f t="shared" si="2"/>
        <v>0.68467153284671534</v>
      </c>
    </row>
    <row r="23" spans="1:6">
      <c r="A23" s="139"/>
      <c r="B23" s="10">
        <v>264</v>
      </c>
      <c r="C23" s="10">
        <v>431</v>
      </c>
      <c r="D23" s="10">
        <f t="shared" si="0"/>
        <v>695</v>
      </c>
      <c r="E23" s="72">
        <f t="shared" si="1"/>
        <v>0.37985611510791367</v>
      </c>
      <c r="F23" s="72">
        <f t="shared" si="2"/>
        <v>0.62014388489208638</v>
      </c>
    </row>
    <row r="24" spans="1:6">
      <c r="A24" s="139" t="s">
        <v>436</v>
      </c>
      <c r="B24" s="10">
        <v>226</v>
      </c>
      <c r="C24" s="10">
        <v>421</v>
      </c>
      <c r="D24" s="10">
        <f t="shared" si="0"/>
        <v>647</v>
      </c>
      <c r="E24" s="72">
        <f t="shared" si="1"/>
        <v>0.34930448222565685</v>
      </c>
      <c r="F24" s="72">
        <f t="shared" si="2"/>
        <v>0.65069551777434309</v>
      </c>
    </row>
    <row r="25" spans="1:6">
      <c r="A25" s="139"/>
      <c r="B25" s="10">
        <v>225</v>
      </c>
      <c r="C25" s="10">
        <v>452</v>
      </c>
      <c r="D25" s="10">
        <f t="shared" si="0"/>
        <v>677</v>
      </c>
      <c r="E25" s="72">
        <f t="shared" si="1"/>
        <v>0.33234859675036926</v>
      </c>
      <c r="F25" s="72">
        <f t="shared" si="2"/>
        <v>0.66765140324963068</v>
      </c>
    </row>
    <row r="26" spans="1:6">
      <c r="A26" s="139"/>
      <c r="B26" s="10">
        <v>295</v>
      </c>
      <c r="C26" s="10">
        <v>444</v>
      </c>
      <c r="D26" s="10">
        <f t="shared" si="0"/>
        <v>739</v>
      </c>
      <c r="E26" s="72">
        <f t="shared" si="1"/>
        <v>0.39918809201623817</v>
      </c>
      <c r="F26" s="72">
        <f t="shared" si="2"/>
        <v>0.60081190798376183</v>
      </c>
    </row>
    <row r="27" spans="1:6">
      <c r="A27" s="139"/>
      <c r="B27" s="10">
        <v>280</v>
      </c>
      <c r="C27" s="10">
        <v>443</v>
      </c>
      <c r="D27" s="10">
        <f t="shared" si="0"/>
        <v>723</v>
      </c>
      <c r="E27" s="72">
        <f t="shared" si="1"/>
        <v>0.38727524204702629</v>
      </c>
      <c r="F27" s="72">
        <f t="shared" si="2"/>
        <v>0.61272475795297376</v>
      </c>
    </row>
    <row r="28" spans="1:6">
      <c r="A28" s="139"/>
      <c r="B28" s="10">
        <v>307</v>
      </c>
      <c r="C28" s="10">
        <v>475</v>
      </c>
      <c r="D28" s="10">
        <f t="shared" si="0"/>
        <v>782</v>
      </c>
      <c r="E28" s="72">
        <f t="shared" si="1"/>
        <v>0.39258312020460356</v>
      </c>
      <c r="F28" s="72">
        <f t="shared" si="2"/>
        <v>0.60741687979539638</v>
      </c>
    </row>
    <row r="29" spans="1:6">
      <c r="A29" s="139">
        <v>2005</v>
      </c>
      <c r="B29" s="10">
        <v>343</v>
      </c>
      <c r="C29" s="10">
        <v>512</v>
      </c>
      <c r="D29" s="10">
        <f t="shared" si="0"/>
        <v>855</v>
      </c>
      <c r="E29" s="72">
        <f t="shared" si="1"/>
        <v>0.40116959064327484</v>
      </c>
      <c r="F29" s="72">
        <f t="shared" si="2"/>
        <v>0.59883040935672516</v>
      </c>
    </row>
    <row r="30" spans="1:6">
      <c r="A30" s="139"/>
      <c r="B30" s="10">
        <v>347</v>
      </c>
      <c r="C30" s="10">
        <v>558</v>
      </c>
      <c r="D30" s="10">
        <f t="shared" si="0"/>
        <v>905</v>
      </c>
      <c r="E30" s="72">
        <f t="shared" si="1"/>
        <v>0.38342541436464089</v>
      </c>
      <c r="F30" s="72">
        <f t="shared" si="2"/>
        <v>0.61657458563535916</v>
      </c>
    </row>
    <row r="31" spans="1:6">
      <c r="A31" s="139"/>
      <c r="B31" s="10">
        <v>459</v>
      </c>
      <c r="C31" s="10">
        <v>571</v>
      </c>
      <c r="D31" s="10">
        <f t="shared" si="0"/>
        <v>1030</v>
      </c>
      <c r="E31" s="72">
        <f t="shared" si="1"/>
        <v>0.44563106796116503</v>
      </c>
      <c r="F31" s="72">
        <f t="shared" si="2"/>
        <v>0.55436893203883497</v>
      </c>
    </row>
    <row r="32" spans="1:6">
      <c r="A32" s="139"/>
      <c r="B32" s="10">
        <v>560</v>
      </c>
      <c r="C32" s="10">
        <v>685</v>
      </c>
      <c r="D32" s="10">
        <f t="shared" si="0"/>
        <v>1245</v>
      </c>
      <c r="E32" s="72">
        <f t="shared" si="1"/>
        <v>0.44979919678714858</v>
      </c>
      <c r="F32" s="72">
        <f t="shared" si="2"/>
        <v>0.55020080321285136</v>
      </c>
    </row>
    <row r="33" spans="1:6">
      <c r="A33" s="139"/>
      <c r="B33" s="10">
        <v>518</v>
      </c>
      <c r="C33" s="10">
        <v>630</v>
      </c>
      <c r="D33" s="10">
        <f t="shared" si="0"/>
        <v>1148</v>
      </c>
      <c r="E33" s="72">
        <f t="shared" si="1"/>
        <v>0.45121951219512196</v>
      </c>
      <c r="F33" s="72">
        <f t="shared" si="2"/>
        <v>0.54878048780487809</v>
      </c>
    </row>
    <row r="34" spans="1:6">
      <c r="A34" s="139">
        <v>2010</v>
      </c>
      <c r="B34" s="10">
        <v>545</v>
      </c>
      <c r="C34" s="10">
        <v>640</v>
      </c>
      <c r="D34" s="10">
        <f t="shared" si="0"/>
        <v>1185</v>
      </c>
      <c r="E34" s="72">
        <f t="shared" si="1"/>
        <v>0.45991561181434598</v>
      </c>
      <c r="F34" s="72">
        <f t="shared" si="2"/>
        <v>0.54008438818565396</v>
      </c>
    </row>
    <row r="35" spans="1:6">
      <c r="A35" s="139"/>
      <c r="B35" s="10">
        <v>610</v>
      </c>
      <c r="C35" s="10">
        <v>719</v>
      </c>
      <c r="D35" s="10">
        <f t="shared" si="0"/>
        <v>1329</v>
      </c>
      <c r="E35" s="72">
        <f t="shared" si="1"/>
        <v>0.45899172310007524</v>
      </c>
      <c r="F35" s="72">
        <f t="shared" si="2"/>
        <v>0.5410082768999247</v>
      </c>
    </row>
    <row r="36" spans="1:6">
      <c r="A36" s="139"/>
      <c r="B36" s="10">
        <v>722</v>
      </c>
      <c r="C36" s="10">
        <v>739</v>
      </c>
      <c r="D36" s="10">
        <f t="shared" si="0"/>
        <v>1461</v>
      </c>
      <c r="E36" s="72">
        <f t="shared" si="1"/>
        <v>0.4941820670773443</v>
      </c>
      <c r="F36" s="72">
        <f t="shared" si="2"/>
        <v>0.50581793292265576</v>
      </c>
    </row>
    <row r="37" spans="1:6">
      <c r="A37" s="139"/>
      <c r="B37" s="10">
        <v>720</v>
      </c>
      <c r="C37" s="10">
        <v>804</v>
      </c>
      <c r="D37" s="10">
        <f t="shared" si="0"/>
        <v>1524</v>
      </c>
      <c r="E37" s="72">
        <f t="shared" si="1"/>
        <v>0.47244094488188976</v>
      </c>
      <c r="F37" s="72">
        <f t="shared" si="2"/>
        <v>0.52755905511811019</v>
      </c>
    </row>
    <row r="38" spans="1:6">
      <c r="B38">
        <v>730</v>
      </c>
      <c r="C38">
        <v>718</v>
      </c>
      <c r="D38" s="10">
        <f t="shared" si="0"/>
        <v>1448</v>
      </c>
      <c r="E38" s="72">
        <f t="shared" si="1"/>
        <v>0.5041436464088398</v>
      </c>
      <c r="F38" s="72">
        <f t="shared" si="2"/>
        <v>0.4958563535911602</v>
      </c>
    </row>
    <row r="39" spans="1:6">
      <c r="A39" s="139">
        <v>2015</v>
      </c>
      <c r="B39">
        <v>756</v>
      </c>
      <c r="C39">
        <v>680</v>
      </c>
      <c r="D39" s="10">
        <f t="shared" si="0"/>
        <v>1436</v>
      </c>
      <c r="E39" s="72">
        <f t="shared" si="1"/>
        <v>0.52646239554317553</v>
      </c>
      <c r="F39" s="72">
        <f t="shared" si="2"/>
        <v>0.47353760445682452</v>
      </c>
    </row>
    <row r="40" spans="1:6">
      <c r="B40">
        <v>673</v>
      </c>
      <c r="C40">
        <v>737</v>
      </c>
      <c r="D40" s="10">
        <f t="shared" si="0"/>
        <v>1410</v>
      </c>
      <c r="E40" s="72">
        <f t="shared" si="1"/>
        <v>0.47730496453900711</v>
      </c>
      <c r="F40" s="72">
        <f t="shared" si="2"/>
        <v>0.52269503546099294</v>
      </c>
    </row>
    <row r="41" spans="1:6">
      <c r="B41">
        <v>750</v>
      </c>
      <c r="C41">
        <v>743</v>
      </c>
      <c r="D41" s="10">
        <f t="shared" si="0"/>
        <v>1493</v>
      </c>
      <c r="E41" s="72">
        <f t="shared" si="1"/>
        <v>0.50234427327528464</v>
      </c>
      <c r="F41" s="72">
        <f t="shared" si="2"/>
        <v>0.49765572672471536</v>
      </c>
    </row>
    <row r="42" spans="1:6">
      <c r="B42">
        <v>782</v>
      </c>
      <c r="C42">
        <v>782</v>
      </c>
      <c r="D42" s="10">
        <f t="shared" si="0"/>
        <v>1564</v>
      </c>
      <c r="E42" s="72">
        <f t="shared" si="1"/>
        <v>0.5</v>
      </c>
      <c r="F42" s="72">
        <f t="shared" si="2"/>
        <v>0.5</v>
      </c>
    </row>
    <row r="43" spans="1:6">
      <c r="B43">
        <v>790</v>
      </c>
      <c r="C43">
        <v>793</v>
      </c>
      <c r="D43" s="10">
        <f t="shared" si="0"/>
        <v>1583</v>
      </c>
      <c r="E43" s="72">
        <f t="shared" si="1"/>
        <v>0.4990524320909665</v>
      </c>
      <c r="F43" s="72">
        <f t="shared" si="2"/>
        <v>0.5009475679090335</v>
      </c>
    </row>
    <row r="44" spans="1:6">
      <c r="A44" s="139">
        <v>2020</v>
      </c>
      <c r="B44">
        <v>826</v>
      </c>
      <c r="C44">
        <v>808</v>
      </c>
      <c r="D44" s="10">
        <f t="shared" si="0"/>
        <v>1634</v>
      </c>
      <c r="E44" s="72">
        <f t="shared" si="1"/>
        <v>0.50550795593635256</v>
      </c>
      <c r="F44" s="72">
        <f t="shared" si="2"/>
        <v>0.4944920440636475</v>
      </c>
    </row>
    <row r="45" spans="1:6">
      <c r="B45">
        <v>820</v>
      </c>
      <c r="C45">
        <v>781</v>
      </c>
      <c r="D45" s="10">
        <f t="shared" si="0"/>
        <v>1601</v>
      </c>
      <c r="E45" s="72">
        <f t="shared" si="1"/>
        <v>0.51217988757026855</v>
      </c>
      <c r="F45" s="72">
        <f t="shared" si="2"/>
        <v>0.48782011242973145</v>
      </c>
    </row>
    <row r="46" spans="1:6">
      <c r="B46">
        <v>808</v>
      </c>
      <c r="C46">
        <v>754</v>
      </c>
      <c r="D46" s="10">
        <f t="shared" si="0"/>
        <v>1562</v>
      </c>
      <c r="E46" s="72">
        <f t="shared" si="1"/>
        <v>0.51728553137003841</v>
      </c>
      <c r="F46" s="72">
        <f t="shared" si="2"/>
        <v>0.48271446862996159</v>
      </c>
    </row>
    <row r="47" spans="1:6">
      <c r="A47" s="139">
        <v>2023</v>
      </c>
      <c r="B47">
        <v>867</v>
      </c>
      <c r="C47">
        <v>745</v>
      </c>
      <c r="D47" s="10">
        <f t="shared" si="0"/>
        <v>1612</v>
      </c>
      <c r="E47" s="72">
        <f t="shared" si="1"/>
        <v>0.53784119106699757</v>
      </c>
      <c r="F47" s="72">
        <f t="shared" si="2"/>
        <v>0.46215880893300249</v>
      </c>
    </row>
    <row r="49" spans="2:4">
      <c r="B49" s="10"/>
      <c r="C49" s="10"/>
      <c r="D49" s="10"/>
    </row>
  </sheetData>
  <mergeCells count="2">
    <mergeCell ref="B2:D2"/>
    <mergeCell ref="E2:F2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8638-7014-4BED-91F6-200C0A94F801}">
  <dimension ref="A1:L27"/>
  <sheetViews>
    <sheetView workbookViewId="0"/>
  </sheetViews>
  <sheetFormatPr baseColWidth="10" defaultColWidth="11.453125" defaultRowHeight="14.5"/>
  <cols>
    <col min="1" max="1" width="37" customWidth="1"/>
  </cols>
  <sheetData>
    <row r="1" spans="1:6">
      <c r="A1" s="172" t="s">
        <v>650</v>
      </c>
      <c r="B1" s="140"/>
    </row>
    <row r="2" spans="1:6">
      <c r="A2" s="3"/>
      <c r="B2" s="12" t="s">
        <v>289</v>
      </c>
      <c r="C2" s="76" t="s">
        <v>290</v>
      </c>
      <c r="D2" s="76" t="s">
        <v>209</v>
      </c>
      <c r="E2" t="s">
        <v>651</v>
      </c>
      <c r="F2" t="s">
        <v>652</v>
      </c>
    </row>
    <row r="3" spans="1:6">
      <c r="A3" t="s">
        <v>653</v>
      </c>
      <c r="B3">
        <v>28</v>
      </c>
      <c r="C3">
        <v>16</v>
      </c>
      <c r="D3">
        <f t="shared" ref="D3:D8" si="0">SUM(B3:C3)</f>
        <v>44</v>
      </c>
      <c r="E3" s="72">
        <f t="shared" ref="E3:E9" si="1">(B3/D3)</f>
        <v>0.63636363636363635</v>
      </c>
      <c r="F3" s="21">
        <f t="shared" ref="F3:F9" si="2">C3/D3</f>
        <v>0.36363636363636365</v>
      </c>
    </row>
    <row r="4" spans="1:6">
      <c r="A4" t="s">
        <v>654</v>
      </c>
      <c r="B4">
        <v>82</v>
      </c>
      <c r="C4">
        <v>48</v>
      </c>
      <c r="D4">
        <f t="shared" si="0"/>
        <v>130</v>
      </c>
      <c r="E4" s="72">
        <f t="shared" si="1"/>
        <v>0.63076923076923075</v>
      </c>
      <c r="F4" s="21">
        <f t="shared" si="2"/>
        <v>0.36923076923076925</v>
      </c>
    </row>
    <row r="5" spans="1:6">
      <c r="A5" t="s">
        <v>655</v>
      </c>
      <c r="B5">
        <v>139</v>
      </c>
      <c r="C5">
        <v>163</v>
      </c>
      <c r="D5">
        <f t="shared" si="0"/>
        <v>302</v>
      </c>
      <c r="E5" s="72">
        <f t="shared" si="1"/>
        <v>0.46026490066225167</v>
      </c>
      <c r="F5" s="21">
        <f t="shared" si="2"/>
        <v>0.53973509933774833</v>
      </c>
    </row>
    <row r="6" spans="1:6">
      <c r="A6" t="s">
        <v>656</v>
      </c>
      <c r="B6">
        <v>96</v>
      </c>
      <c r="C6">
        <v>239</v>
      </c>
      <c r="D6">
        <f t="shared" si="0"/>
        <v>335</v>
      </c>
      <c r="E6" s="72">
        <f t="shared" si="1"/>
        <v>0.28656716417910449</v>
      </c>
      <c r="F6" s="21">
        <f t="shared" si="2"/>
        <v>0.71343283582089556</v>
      </c>
    </row>
    <row r="7" spans="1:6">
      <c r="A7" t="s">
        <v>657</v>
      </c>
      <c r="B7">
        <v>205</v>
      </c>
      <c r="C7">
        <v>132</v>
      </c>
      <c r="D7">
        <f t="shared" si="0"/>
        <v>337</v>
      </c>
      <c r="E7" s="72">
        <f t="shared" si="1"/>
        <v>0.60830860534124631</v>
      </c>
      <c r="F7" s="21">
        <f t="shared" si="2"/>
        <v>0.39169139465875369</v>
      </c>
    </row>
    <row r="8" spans="1:6">
      <c r="A8" s="3" t="s">
        <v>658</v>
      </c>
      <c r="B8">
        <v>317</v>
      </c>
      <c r="C8">
        <v>147</v>
      </c>
      <c r="D8">
        <f t="shared" si="0"/>
        <v>464</v>
      </c>
      <c r="E8" s="72">
        <f t="shared" si="1"/>
        <v>0.68318965517241381</v>
      </c>
      <c r="F8" s="21">
        <f t="shared" si="2"/>
        <v>0.31681034482758619</v>
      </c>
    </row>
    <row r="9" spans="1:6">
      <c r="B9">
        <f>SUM(B3:B8)</f>
        <v>867</v>
      </c>
      <c r="C9">
        <f>SUM(C3:C8)</f>
        <v>745</v>
      </c>
      <c r="D9">
        <f>SUM(D3:D8)</f>
        <v>1612</v>
      </c>
      <c r="E9" s="72">
        <f t="shared" si="1"/>
        <v>0.53784119106699757</v>
      </c>
      <c r="F9" s="21">
        <f t="shared" si="2"/>
        <v>0.46215880893300249</v>
      </c>
    </row>
    <row r="10" spans="1:6">
      <c r="E10" s="72"/>
    </row>
    <row r="18" spans="12:12">
      <c r="L18" s="10"/>
    </row>
    <row r="21" spans="12:12">
      <c r="L21" s="10"/>
    </row>
    <row r="24" spans="12:12">
      <c r="L24" s="10"/>
    </row>
    <row r="25" spans="12:12">
      <c r="L25" s="10"/>
    </row>
    <row r="27" spans="12:12">
      <c r="L27" s="10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C117-9970-4B7E-AD50-FB4435C07148}">
  <dimension ref="A1:G27"/>
  <sheetViews>
    <sheetView workbookViewId="0"/>
  </sheetViews>
  <sheetFormatPr baseColWidth="10" defaultColWidth="11.453125" defaultRowHeight="14.5"/>
  <cols>
    <col min="1" max="1" width="7.54296875" customWidth="1"/>
    <col min="2" max="2" width="10.6328125" bestFit="1" customWidth="1"/>
    <col min="3" max="3" width="18.453125" bestFit="1" customWidth="1"/>
    <col min="4" max="4" width="16" customWidth="1"/>
    <col min="5" max="5" width="9.6328125" bestFit="1" customWidth="1"/>
    <col min="6" max="6" width="18.90625" bestFit="1" customWidth="1"/>
    <col min="7" max="7" width="18.6328125" bestFit="1" customWidth="1"/>
  </cols>
  <sheetData>
    <row r="1" spans="1:7">
      <c r="A1" s="27" t="s">
        <v>659</v>
      </c>
    </row>
    <row r="3" spans="1:7">
      <c r="A3" t="s">
        <v>646</v>
      </c>
      <c r="B3" t="s">
        <v>654</v>
      </c>
      <c r="C3" t="s">
        <v>657</v>
      </c>
      <c r="D3" t="s">
        <v>655</v>
      </c>
      <c r="E3" t="s">
        <v>656</v>
      </c>
      <c r="F3" t="s">
        <v>658</v>
      </c>
      <c r="G3" t="s">
        <v>653</v>
      </c>
    </row>
    <row r="4" spans="1:7">
      <c r="A4">
        <v>2000</v>
      </c>
      <c r="B4" s="141">
        <v>43.283582099999997</v>
      </c>
      <c r="C4" s="141">
        <v>37.606837599999999</v>
      </c>
      <c r="D4" s="141">
        <v>33.707865200000001</v>
      </c>
      <c r="E4" s="141">
        <v>13.7096774</v>
      </c>
      <c r="F4" s="141">
        <v>48.888888899999998</v>
      </c>
      <c r="G4" s="141">
        <v>38.461538500000003</v>
      </c>
    </row>
    <row r="5" spans="1:7">
      <c r="A5">
        <v>2001</v>
      </c>
      <c r="B5" s="141">
        <v>43.589743599999998</v>
      </c>
      <c r="C5" s="141">
        <v>36.936936899999999</v>
      </c>
      <c r="D5" s="141">
        <v>32.065217400000002</v>
      </c>
      <c r="E5" s="141">
        <v>15.044247800000001</v>
      </c>
      <c r="F5" s="141">
        <v>37.748344400000001</v>
      </c>
      <c r="G5" s="141">
        <v>42.5</v>
      </c>
    </row>
    <row r="6" spans="1:7">
      <c r="A6">
        <v>2002</v>
      </c>
      <c r="B6" s="141">
        <v>45.348837199999998</v>
      </c>
      <c r="C6" s="141">
        <v>48.484848499999998</v>
      </c>
      <c r="D6" s="141">
        <v>37.704917999999999</v>
      </c>
      <c r="E6" s="141">
        <v>16.296296300000002</v>
      </c>
      <c r="F6" s="141">
        <v>50</v>
      </c>
      <c r="G6" s="141">
        <v>48.979591800000001</v>
      </c>
    </row>
    <row r="7" spans="1:7">
      <c r="A7">
        <v>2003</v>
      </c>
      <c r="B7" s="141">
        <v>39.7260274</v>
      </c>
      <c r="C7" s="141">
        <v>41.875</v>
      </c>
      <c r="D7" s="141">
        <v>35.602094200000003</v>
      </c>
      <c r="E7" s="141">
        <v>19.6078431</v>
      </c>
      <c r="F7" s="141">
        <v>48.1012658</v>
      </c>
      <c r="G7" s="141">
        <v>51.282051299999999</v>
      </c>
    </row>
    <row r="8" spans="1:7">
      <c r="A8">
        <v>2004</v>
      </c>
      <c r="B8" s="141">
        <v>37.078651700000002</v>
      </c>
      <c r="C8" s="141">
        <v>48.951048999999998</v>
      </c>
      <c r="D8" s="141">
        <v>34.224598899999997</v>
      </c>
      <c r="E8" s="141">
        <v>23.5772358</v>
      </c>
      <c r="F8" s="141">
        <v>41.798941800000001</v>
      </c>
      <c r="G8" s="141">
        <v>62.745097999999999</v>
      </c>
    </row>
    <row r="9" spans="1:7">
      <c r="A9">
        <v>2005</v>
      </c>
      <c r="B9" s="141">
        <v>48.780487800000003</v>
      </c>
      <c r="C9" s="141">
        <v>48.979591800000001</v>
      </c>
      <c r="D9" s="141">
        <v>30.222222200000001</v>
      </c>
      <c r="E9" s="141">
        <v>17.7419355</v>
      </c>
      <c r="F9" s="141">
        <v>48.181818200000002</v>
      </c>
      <c r="G9" s="141">
        <v>61.403508799999997</v>
      </c>
    </row>
    <row r="10" spans="1:7">
      <c r="A10">
        <v>2006</v>
      </c>
      <c r="B10" s="141">
        <v>45.045045000000002</v>
      </c>
      <c r="C10" s="141">
        <v>41.304347800000002</v>
      </c>
      <c r="D10" s="141">
        <v>30.188679199999999</v>
      </c>
      <c r="E10" s="141">
        <v>13.114754100000001</v>
      </c>
      <c r="F10" s="141">
        <v>51.8518519</v>
      </c>
      <c r="G10" s="141">
        <v>48.3333333</v>
      </c>
    </row>
    <row r="11" spans="1:7">
      <c r="A11">
        <v>2007</v>
      </c>
      <c r="B11" s="141">
        <v>52.542372899999997</v>
      </c>
      <c r="C11" s="141">
        <v>52</v>
      </c>
      <c r="D11" s="141">
        <v>33.085501899999997</v>
      </c>
      <c r="E11" s="141">
        <v>20.325203299999998</v>
      </c>
      <c r="F11" s="141">
        <v>58.943089399999998</v>
      </c>
      <c r="G11" s="141">
        <v>42.857142899999999</v>
      </c>
    </row>
    <row r="12" spans="1:7">
      <c r="A12">
        <v>2008</v>
      </c>
      <c r="B12" s="141">
        <v>51.145038200000002</v>
      </c>
      <c r="C12" s="141">
        <v>49.819494599999999</v>
      </c>
      <c r="D12" s="141">
        <v>37.201365199999998</v>
      </c>
      <c r="E12" s="141">
        <v>21.276595700000001</v>
      </c>
      <c r="F12" s="141">
        <v>54.599406500000001</v>
      </c>
      <c r="G12" s="141">
        <v>48.484848499999998</v>
      </c>
    </row>
    <row r="13" spans="1:7">
      <c r="A13">
        <v>2009</v>
      </c>
      <c r="B13" s="141">
        <v>50</v>
      </c>
      <c r="C13" s="141">
        <v>45.418326700000001</v>
      </c>
      <c r="D13" s="141">
        <v>38.267147999999999</v>
      </c>
      <c r="E13" s="141">
        <v>30.46875</v>
      </c>
      <c r="F13" s="141">
        <v>52.976190500000001</v>
      </c>
      <c r="G13" s="141">
        <v>56.25</v>
      </c>
    </row>
    <row r="14" spans="1:7">
      <c r="A14">
        <v>2010</v>
      </c>
      <c r="B14" s="141">
        <v>46.938775499999998</v>
      </c>
      <c r="C14" s="141">
        <v>50.607287399999997</v>
      </c>
      <c r="D14" s="141">
        <v>34.0425532</v>
      </c>
      <c r="E14" s="141">
        <v>21.259842500000001</v>
      </c>
      <c r="F14" s="141">
        <v>57.881137000000003</v>
      </c>
      <c r="G14" s="141">
        <v>61.363636399999997</v>
      </c>
    </row>
    <row r="15" spans="1:7">
      <c r="A15">
        <v>2011</v>
      </c>
      <c r="B15" s="141">
        <v>39.805825200000001</v>
      </c>
      <c r="C15" s="141">
        <v>51.923076899999998</v>
      </c>
      <c r="D15" s="141">
        <v>37.941176499999997</v>
      </c>
      <c r="E15" s="141">
        <v>25.142857100000001</v>
      </c>
      <c r="F15" s="141">
        <v>58.3333333</v>
      </c>
      <c r="G15" s="141">
        <v>54.545454499999998</v>
      </c>
    </row>
    <row r="16" spans="1:7">
      <c r="A16">
        <v>2012</v>
      </c>
      <c r="B16" s="141">
        <v>52.713178300000003</v>
      </c>
      <c r="C16" s="141">
        <v>56.097560999999999</v>
      </c>
      <c r="D16" s="141">
        <v>41.818181799999998</v>
      </c>
      <c r="E16" s="141">
        <v>20.3296703</v>
      </c>
      <c r="F16" s="141">
        <v>61.571125299999999</v>
      </c>
      <c r="G16" s="141">
        <v>45.161290299999997</v>
      </c>
    </row>
    <row r="17" spans="1:7">
      <c r="A17">
        <v>2013</v>
      </c>
      <c r="B17" s="141">
        <v>51.408450700000003</v>
      </c>
      <c r="C17" s="141">
        <v>55.913978499999999</v>
      </c>
      <c r="D17" s="141">
        <v>36.6666667</v>
      </c>
      <c r="E17" s="141">
        <v>23.316062200000001</v>
      </c>
      <c r="F17" s="141">
        <v>58.3505155</v>
      </c>
      <c r="G17" s="141">
        <v>47.692307700000001</v>
      </c>
    </row>
    <row r="18" spans="1:7">
      <c r="A18">
        <v>2014</v>
      </c>
      <c r="B18" s="141">
        <v>48.344370900000001</v>
      </c>
      <c r="C18" s="141">
        <v>59.4501718</v>
      </c>
      <c r="D18" s="141">
        <v>41.6666667</v>
      </c>
      <c r="E18" s="141">
        <v>27.0440252</v>
      </c>
      <c r="F18" s="141">
        <v>60</v>
      </c>
      <c r="G18" s="141">
        <v>53.703703699999998</v>
      </c>
    </row>
    <row r="19" spans="1:7">
      <c r="A19">
        <v>2015</v>
      </c>
      <c r="B19" s="141">
        <v>53.383458599999997</v>
      </c>
      <c r="C19" s="141">
        <v>61.607142899999999</v>
      </c>
      <c r="D19" s="141">
        <v>37.421383599999999</v>
      </c>
      <c r="E19" s="141">
        <v>28.823529400000002</v>
      </c>
      <c r="F19" s="141">
        <v>64.733178699999996</v>
      </c>
      <c r="G19" s="141">
        <v>64.583333300000007</v>
      </c>
    </row>
    <row r="20" spans="1:7">
      <c r="A20">
        <v>2016</v>
      </c>
      <c r="B20" s="141">
        <v>58.3333333</v>
      </c>
      <c r="C20" s="141">
        <v>52.201257900000002</v>
      </c>
      <c r="D20" s="141">
        <v>37.037036999999998</v>
      </c>
      <c r="E20" s="141">
        <v>19.5530726</v>
      </c>
      <c r="F20" s="141">
        <v>59.027777800000003</v>
      </c>
      <c r="G20" s="141">
        <v>57.5</v>
      </c>
    </row>
    <row r="21" spans="1:7">
      <c r="A21">
        <v>2017</v>
      </c>
      <c r="B21" s="141">
        <v>48.854961799999998</v>
      </c>
      <c r="C21" s="141">
        <v>59.468438499999998</v>
      </c>
      <c r="D21" s="141">
        <v>39.411764699999999</v>
      </c>
      <c r="E21" s="141">
        <v>29.353233800000002</v>
      </c>
      <c r="F21" s="141">
        <v>61.006289299999999</v>
      </c>
      <c r="G21" s="141">
        <v>53.488372099999999</v>
      </c>
    </row>
    <row r="22" spans="1:7">
      <c r="A22">
        <v>2018</v>
      </c>
      <c r="B22" s="141">
        <v>60.3174603</v>
      </c>
      <c r="C22" s="141">
        <v>57.303370800000003</v>
      </c>
      <c r="D22" s="141">
        <v>39.057239099999997</v>
      </c>
      <c r="E22" s="141">
        <v>25.490196099999999</v>
      </c>
      <c r="F22" s="141">
        <v>61.806981499999999</v>
      </c>
      <c r="G22" s="141">
        <v>46.511627900000001</v>
      </c>
    </row>
    <row r="23" spans="1:7">
      <c r="A23">
        <v>2019</v>
      </c>
      <c r="B23" s="141">
        <v>55.7251908</v>
      </c>
      <c r="C23" s="141">
        <v>56.857142899999999</v>
      </c>
      <c r="D23" s="141">
        <v>39.805825200000001</v>
      </c>
      <c r="E23" s="141">
        <v>26.053639799999999</v>
      </c>
      <c r="F23" s="141">
        <v>63.502109699999998</v>
      </c>
      <c r="G23" s="141">
        <v>44.827586199999999</v>
      </c>
    </row>
    <row r="24" spans="1:7">
      <c r="A24">
        <v>2020</v>
      </c>
      <c r="B24" s="141">
        <v>54.098360700000001</v>
      </c>
      <c r="C24" s="141">
        <v>61.823361800000001</v>
      </c>
      <c r="D24" s="141">
        <v>38.613861399999998</v>
      </c>
      <c r="E24" s="141">
        <v>28.358208999999999</v>
      </c>
      <c r="F24" s="141">
        <v>60.326087000000001</v>
      </c>
      <c r="G24" s="141">
        <v>44.736842099999997</v>
      </c>
    </row>
    <row r="25" spans="1:7">
      <c r="A25">
        <v>2021</v>
      </c>
      <c r="B25" s="141">
        <v>53.278688500000001</v>
      </c>
      <c r="C25" s="141">
        <v>57.5842697</v>
      </c>
      <c r="D25" s="141">
        <v>39.498432600000001</v>
      </c>
      <c r="E25" s="141">
        <v>29.1970803</v>
      </c>
      <c r="F25" s="141">
        <v>65.817409799999993</v>
      </c>
      <c r="G25" s="141">
        <v>57.627118600000003</v>
      </c>
    </row>
    <row r="26" spans="1:7">
      <c r="A26">
        <v>2022</v>
      </c>
      <c r="B26" s="141">
        <v>43.382352900000001</v>
      </c>
      <c r="C26" s="141">
        <v>60.975609800000001</v>
      </c>
      <c r="D26" s="141">
        <v>35.271317799999998</v>
      </c>
      <c r="E26" s="141">
        <v>33.451957299999997</v>
      </c>
      <c r="F26" s="141">
        <v>65.052631599999998</v>
      </c>
      <c r="G26" s="141">
        <v>69.767441899999994</v>
      </c>
    </row>
    <row r="27" spans="1:7">
      <c r="A27">
        <v>2023</v>
      </c>
      <c r="B27" s="141">
        <v>63.076923100000002</v>
      </c>
      <c r="C27" s="141">
        <v>60.8308605</v>
      </c>
      <c r="D27" s="141">
        <v>46.026490099999997</v>
      </c>
      <c r="E27" s="141">
        <v>28.656716400000001</v>
      </c>
      <c r="F27" s="141">
        <v>68.318965500000004</v>
      </c>
      <c r="G27" s="141">
        <v>63.636363600000003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71E3E-87F3-4157-BA06-4338D1281E47}">
  <dimension ref="A1:F15"/>
  <sheetViews>
    <sheetView workbookViewId="0"/>
  </sheetViews>
  <sheetFormatPr baseColWidth="10" defaultColWidth="11.453125" defaultRowHeight="14.5"/>
  <cols>
    <col min="1" max="1" width="29.6328125" customWidth="1"/>
    <col min="2" max="2" width="11.90625" customWidth="1"/>
  </cols>
  <sheetData>
    <row r="1" spans="1:6">
      <c r="A1" s="27" t="s">
        <v>660</v>
      </c>
    </row>
    <row r="3" spans="1:6">
      <c r="A3" t="s">
        <v>661</v>
      </c>
      <c r="B3">
        <v>2019</v>
      </c>
      <c r="C3">
        <v>2020</v>
      </c>
      <c r="D3">
        <v>2021</v>
      </c>
      <c r="E3">
        <v>2022</v>
      </c>
      <c r="F3">
        <v>2023</v>
      </c>
    </row>
    <row r="4" spans="1:6">
      <c r="A4" t="s">
        <v>662</v>
      </c>
      <c r="B4">
        <v>75</v>
      </c>
      <c r="C4">
        <v>103</v>
      </c>
      <c r="D4">
        <v>98</v>
      </c>
      <c r="E4">
        <v>112</v>
      </c>
      <c r="F4">
        <v>116</v>
      </c>
    </row>
    <row r="5" spans="1:6">
      <c r="A5" t="s">
        <v>663</v>
      </c>
      <c r="B5">
        <v>25</v>
      </c>
      <c r="C5">
        <v>18</v>
      </c>
      <c r="D5">
        <v>28</v>
      </c>
      <c r="E5">
        <v>34</v>
      </c>
      <c r="F5">
        <v>28</v>
      </c>
    </row>
    <row r="6" spans="1:6">
      <c r="A6" t="s">
        <v>423</v>
      </c>
      <c r="B6">
        <v>34</v>
      </c>
      <c r="C6">
        <v>29</v>
      </c>
      <c r="D6">
        <v>27</v>
      </c>
      <c r="E6">
        <v>36</v>
      </c>
      <c r="F6">
        <v>30</v>
      </c>
    </row>
    <row r="7" spans="1:6">
      <c r="A7" t="s">
        <v>429</v>
      </c>
      <c r="B7">
        <v>36</v>
      </c>
      <c r="C7">
        <v>31</v>
      </c>
      <c r="D7">
        <v>49</v>
      </c>
      <c r="E7">
        <v>45</v>
      </c>
      <c r="F7">
        <v>47</v>
      </c>
    </row>
    <row r="8" spans="1:6">
      <c r="A8" t="s">
        <v>664</v>
      </c>
      <c r="B8">
        <v>41</v>
      </c>
      <c r="C8">
        <v>51</v>
      </c>
      <c r="D8">
        <v>44</v>
      </c>
      <c r="E8">
        <v>43</v>
      </c>
      <c r="F8">
        <v>58</v>
      </c>
    </row>
    <row r="9" spans="1:6">
      <c r="A9" t="s">
        <v>665</v>
      </c>
      <c r="B9">
        <v>62</v>
      </c>
      <c r="C9">
        <v>74</v>
      </c>
      <c r="D9">
        <v>52</v>
      </c>
      <c r="E9">
        <v>60</v>
      </c>
      <c r="F9">
        <v>61</v>
      </c>
    </row>
    <row r="10" spans="1:6">
      <c r="A10" t="s">
        <v>666</v>
      </c>
      <c r="B10">
        <v>101</v>
      </c>
      <c r="C10">
        <v>66</v>
      </c>
      <c r="D10">
        <v>86</v>
      </c>
      <c r="E10">
        <v>68</v>
      </c>
      <c r="F10">
        <v>84</v>
      </c>
    </row>
    <row r="11" spans="1:6">
      <c r="A11" t="s">
        <v>667</v>
      </c>
      <c r="B11">
        <v>120</v>
      </c>
      <c r="C11">
        <v>117</v>
      </c>
      <c r="D11">
        <v>132</v>
      </c>
      <c r="E11">
        <v>121</v>
      </c>
      <c r="F11">
        <v>117</v>
      </c>
    </row>
    <row r="12" spans="1:6">
      <c r="A12" t="s">
        <v>425</v>
      </c>
      <c r="B12">
        <v>229</v>
      </c>
      <c r="C12">
        <v>242</v>
      </c>
      <c r="D12">
        <v>245</v>
      </c>
      <c r="E12">
        <v>220</v>
      </c>
      <c r="F12">
        <v>215</v>
      </c>
    </row>
    <row r="13" spans="1:6">
      <c r="A13" t="s">
        <v>431</v>
      </c>
      <c r="B13">
        <v>483</v>
      </c>
      <c r="C13">
        <v>497</v>
      </c>
      <c r="D13">
        <v>428</v>
      </c>
      <c r="E13">
        <v>424</v>
      </c>
      <c r="F13">
        <v>427</v>
      </c>
    </row>
    <row r="14" spans="1:6">
      <c r="A14" t="s">
        <v>432</v>
      </c>
      <c r="B14">
        <v>377</v>
      </c>
      <c r="C14">
        <v>406</v>
      </c>
      <c r="D14">
        <v>412</v>
      </c>
      <c r="E14">
        <v>399</v>
      </c>
      <c r="F14">
        <v>429</v>
      </c>
    </row>
    <row r="15" spans="1:6">
      <c r="A15" t="s">
        <v>668</v>
      </c>
      <c r="B15" s="10">
        <f>SUM(B4:B14)</f>
        <v>1583</v>
      </c>
      <c r="C15" s="10">
        <f>SUM(C4:C14)</f>
        <v>1634</v>
      </c>
      <c r="D15" s="10">
        <f t="shared" ref="D15:F15" si="0">SUM(D4:D14)</f>
        <v>1601</v>
      </c>
      <c r="E15" s="10">
        <f t="shared" si="0"/>
        <v>1562</v>
      </c>
      <c r="F15" s="10">
        <f t="shared" si="0"/>
        <v>1612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F4DF-91EF-4903-BA11-77C25B4CD2AA}">
  <dimension ref="A1:D37"/>
  <sheetViews>
    <sheetView workbookViewId="0">
      <selection activeCell="F36" sqref="F36"/>
    </sheetView>
  </sheetViews>
  <sheetFormatPr baseColWidth="10" defaultColWidth="11.453125" defaultRowHeight="14.5"/>
  <sheetData>
    <row r="1" spans="1:4">
      <c r="A1" s="172" t="s">
        <v>669</v>
      </c>
      <c r="B1" s="66"/>
      <c r="C1" s="66"/>
      <c r="D1" s="66"/>
    </row>
    <row r="2" spans="1:4">
      <c r="A2" s="118"/>
      <c r="B2" s="118"/>
      <c r="C2" s="118"/>
      <c r="D2" s="118"/>
    </row>
    <row r="3" spans="1:4">
      <c r="A3" s="52" t="s">
        <v>646</v>
      </c>
      <c r="B3" s="142" t="s">
        <v>670</v>
      </c>
      <c r="C3" s="142" t="s">
        <v>671</v>
      </c>
      <c r="D3" s="143" t="s">
        <v>672</v>
      </c>
    </row>
    <row r="4" spans="1:4">
      <c r="A4" s="52" t="s">
        <v>649</v>
      </c>
      <c r="B4" s="52">
        <v>357</v>
      </c>
      <c r="C4" s="52">
        <v>36</v>
      </c>
      <c r="D4" s="144">
        <f>C4/SUM(B4:C4)</f>
        <v>9.1603053435114504E-2</v>
      </c>
    </row>
    <row r="5" spans="1:4">
      <c r="A5" s="52" t="s">
        <v>673</v>
      </c>
      <c r="B5" s="52">
        <v>388</v>
      </c>
      <c r="C5" s="52">
        <v>27</v>
      </c>
      <c r="D5" s="144">
        <f t="shared" ref="D5:D37" si="0">C5/SUM(B5:C5)</f>
        <v>6.5060240963855417E-2</v>
      </c>
    </row>
    <row r="6" spans="1:4">
      <c r="A6" s="52" t="s">
        <v>674</v>
      </c>
      <c r="B6" s="52">
        <v>399</v>
      </c>
      <c r="C6" s="52">
        <v>40</v>
      </c>
      <c r="D6" s="144">
        <f t="shared" si="0"/>
        <v>9.1116173120728935E-2</v>
      </c>
    </row>
    <row r="7" spans="1:4">
      <c r="A7" s="52" t="s">
        <v>675</v>
      </c>
      <c r="B7" s="52">
        <v>434</v>
      </c>
      <c r="C7" s="52">
        <v>57</v>
      </c>
      <c r="D7" s="144">
        <f t="shared" si="0"/>
        <v>0.11608961303462322</v>
      </c>
    </row>
    <row r="8" spans="1:4">
      <c r="A8" s="52" t="s">
        <v>676</v>
      </c>
      <c r="B8" s="52">
        <v>501</v>
      </c>
      <c r="C8" s="52">
        <v>50</v>
      </c>
      <c r="D8" s="144">
        <f t="shared" si="0"/>
        <v>9.0744101633393831E-2</v>
      </c>
    </row>
    <row r="9" spans="1:4">
      <c r="A9" s="52" t="s">
        <v>285</v>
      </c>
      <c r="B9" s="52">
        <v>536</v>
      </c>
      <c r="C9" s="52">
        <v>66</v>
      </c>
      <c r="D9" s="144">
        <f t="shared" si="0"/>
        <v>0.10963455149501661</v>
      </c>
    </row>
    <row r="10" spans="1:4">
      <c r="A10" s="52" t="s">
        <v>677</v>
      </c>
      <c r="B10" s="52">
        <v>520</v>
      </c>
      <c r="C10" s="52">
        <v>82</v>
      </c>
      <c r="D10" s="144">
        <f t="shared" si="0"/>
        <v>0.13621262458471761</v>
      </c>
    </row>
    <row r="11" spans="1:4">
      <c r="A11" s="52" t="s">
        <v>678</v>
      </c>
      <c r="B11" s="52">
        <v>551</v>
      </c>
      <c r="C11" s="52">
        <v>74</v>
      </c>
      <c r="D11" s="144">
        <f t="shared" si="0"/>
        <v>0.11840000000000001</v>
      </c>
    </row>
    <row r="12" spans="1:4">
      <c r="A12" s="52" t="s">
        <v>679</v>
      </c>
      <c r="B12" s="52">
        <v>595</v>
      </c>
      <c r="C12" s="52">
        <v>90</v>
      </c>
      <c r="D12" s="144">
        <f t="shared" si="0"/>
        <v>0.13138686131386862</v>
      </c>
    </row>
    <row r="13" spans="1:4">
      <c r="A13" s="52" t="s">
        <v>286</v>
      </c>
      <c r="B13" s="52">
        <v>625</v>
      </c>
      <c r="C13" s="52">
        <v>70</v>
      </c>
      <c r="D13" s="144">
        <f t="shared" si="0"/>
        <v>0.10071942446043165</v>
      </c>
    </row>
    <row r="14" spans="1:4">
      <c r="A14" s="52" t="s">
        <v>436</v>
      </c>
      <c r="B14" s="52">
        <v>566</v>
      </c>
      <c r="C14" s="52">
        <v>81</v>
      </c>
      <c r="D14" s="144">
        <f t="shared" si="0"/>
        <v>0.12519319938176199</v>
      </c>
    </row>
    <row r="15" spans="1:4">
      <c r="A15" s="52" t="s">
        <v>437</v>
      </c>
      <c r="B15" s="52">
        <v>548</v>
      </c>
      <c r="C15" s="52">
        <v>129</v>
      </c>
      <c r="D15" s="144">
        <f t="shared" si="0"/>
        <v>0.19054652880354506</v>
      </c>
    </row>
    <row r="16" spans="1:4">
      <c r="A16" s="52" t="s">
        <v>438</v>
      </c>
      <c r="B16" s="52">
        <v>628</v>
      </c>
      <c r="C16" s="52">
        <v>111</v>
      </c>
      <c r="D16" s="144">
        <f t="shared" si="0"/>
        <v>0.15020297699594046</v>
      </c>
    </row>
    <row r="17" spans="1:4">
      <c r="A17" s="52" t="s">
        <v>439</v>
      </c>
      <c r="B17" s="52">
        <v>577</v>
      </c>
      <c r="C17" s="52">
        <v>146</v>
      </c>
      <c r="D17" s="144">
        <f t="shared" si="0"/>
        <v>0.20193637621023514</v>
      </c>
    </row>
    <row r="18" spans="1:4">
      <c r="A18" s="52" t="s">
        <v>440</v>
      </c>
      <c r="B18" s="52">
        <v>636</v>
      </c>
      <c r="C18" s="52">
        <v>146</v>
      </c>
      <c r="D18" s="144">
        <f t="shared" si="0"/>
        <v>0.1867007672634271</v>
      </c>
    </row>
    <row r="19" spans="1:4">
      <c r="A19" s="52" t="s">
        <v>441</v>
      </c>
      <c r="B19" s="52">
        <v>675</v>
      </c>
      <c r="C19" s="52">
        <v>180</v>
      </c>
      <c r="D19" s="144">
        <f t="shared" si="0"/>
        <v>0.21052631578947367</v>
      </c>
    </row>
    <row r="20" spans="1:4">
      <c r="A20" s="52" t="s">
        <v>442</v>
      </c>
      <c r="B20" s="52">
        <v>688</v>
      </c>
      <c r="C20" s="52">
        <v>217</v>
      </c>
      <c r="D20" s="144">
        <f t="shared" si="0"/>
        <v>0.23977900552486187</v>
      </c>
    </row>
    <row r="21" spans="1:4">
      <c r="A21" s="52" t="s">
        <v>443</v>
      </c>
      <c r="B21" s="52">
        <v>789</v>
      </c>
      <c r="C21" s="52">
        <v>241</v>
      </c>
      <c r="D21" s="144">
        <f t="shared" si="0"/>
        <v>0.23398058252427184</v>
      </c>
    </row>
    <row r="22" spans="1:4">
      <c r="A22" s="52" t="s">
        <v>444</v>
      </c>
      <c r="B22" s="52">
        <v>937</v>
      </c>
      <c r="C22" s="52">
        <v>308</v>
      </c>
      <c r="D22" s="144">
        <f t="shared" si="0"/>
        <v>0.24738955823293174</v>
      </c>
    </row>
    <row r="23" spans="1:4">
      <c r="A23" s="52" t="s">
        <v>225</v>
      </c>
      <c r="B23" s="52">
        <v>851</v>
      </c>
      <c r="C23" s="52">
        <v>297</v>
      </c>
      <c r="D23" s="144">
        <f t="shared" si="0"/>
        <v>0.25871080139372821</v>
      </c>
    </row>
    <row r="24" spans="1:4">
      <c r="A24" s="52" t="s">
        <v>445</v>
      </c>
      <c r="B24" s="52">
        <v>859</v>
      </c>
      <c r="C24" s="52">
        <v>326</v>
      </c>
      <c r="D24" s="144">
        <f t="shared" si="0"/>
        <v>0.27510548523206751</v>
      </c>
    </row>
    <row r="25" spans="1:4">
      <c r="A25" s="52" t="s">
        <v>446</v>
      </c>
      <c r="B25" s="52">
        <v>890</v>
      </c>
      <c r="C25" s="52">
        <v>439</v>
      </c>
      <c r="D25" s="144">
        <f t="shared" si="0"/>
        <v>0.33032355154251319</v>
      </c>
    </row>
    <row r="26" spans="1:4">
      <c r="A26" s="52" t="s">
        <v>325</v>
      </c>
      <c r="B26" s="52">
        <v>954</v>
      </c>
      <c r="C26" s="52">
        <v>507</v>
      </c>
      <c r="D26" s="144">
        <f t="shared" si="0"/>
        <v>0.34702258726899382</v>
      </c>
    </row>
    <row r="27" spans="1:4">
      <c r="A27" s="52" t="s">
        <v>326</v>
      </c>
      <c r="B27" s="52">
        <v>972</v>
      </c>
      <c r="C27" s="52">
        <v>552</v>
      </c>
      <c r="D27" s="144">
        <f t="shared" si="0"/>
        <v>0.36220472440944884</v>
      </c>
    </row>
    <row r="28" spans="1:4">
      <c r="A28" s="52" t="s">
        <v>327</v>
      </c>
      <c r="B28" s="52">
        <v>945</v>
      </c>
      <c r="C28" s="52">
        <v>503</v>
      </c>
      <c r="D28" s="144">
        <f t="shared" si="0"/>
        <v>0.34737569060773482</v>
      </c>
    </row>
    <row r="29" spans="1:4">
      <c r="A29" s="52" t="s">
        <v>328</v>
      </c>
      <c r="B29" s="52">
        <v>902</v>
      </c>
      <c r="C29" s="52">
        <v>534</v>
      </c>
      <c r="D29" s="144">
        <f t="shared" si="0"/>
        <v>0.37186629526462395</v>
      </c>
    </row>
    <row r="30" spans="1:4">
      <c r="A30" s="52" t="s">
        <v>329</v>
      </c>
      <c r="B30">
        <v>878</v>
      </c>
      <c r="C30">
        <v>532</v>
      </c>
      <c r="D30" s="144">
        <f t="shared" si="0"/>
        <v>0.37730496453900708</v>
      </c>
    </row>
    <row r="31" spans="1:4">
      <c r="A31" s="52" t="s">
        <v>330</v>
      </c>
      <c r="B31">
        <v>912</v>
      </c>
      <c r="C31">
        <v>581</v>
      </c>
      <c r="D31" s="144">
        <f t="shared" si="0"/>
        <v>0.38914936369725384</v>
      </c>
    </row>
    <row r="32" spans="1:4">
      <c r="A32" s="52" t="s">
        <v>331</v>
      </c>
      <c r="B32">
        <v>906</v>
      </c>
      <c r="C32">
        <v>658</v>
      </c>
      <c r="D32" s="144">
        <f t="shared" si="0"/>
        <v>0.42071611253196933</v>
      </c>
    </row>
    <row r="33" spans="1:4">
      <c r="A33" s="52" t="s">
        <v>332</v>
      </c>
      <c r="B33">
        <v>949</v>
      </c>
      <c r="C33">
        <v>634</v>
      </c>
      <c r="D33" s="144">
        <f t="shared" si="0"/>
        <v>0.40050536955148452</v>
      </c>
    </row>
    <row r="34" spans="1:4">
      <c r="A34" s="52" t="s">
        <v>333</v>
      </c>
      <c r="B34">
        <v>979</v>
      </c>
      <c r="C34">
        <v>655</v>
      </c>
      <c r="D34" s="144">
        <f t="shared" si="0"/>
        <v>0.40085679314565481</v>
      </c>
    </row>
    <row r="35" spans="1:4">
      <c r="A35" s="52" t="s">
        <v>334</v>
      </c>
      <c r="B35">
        <v>904</v>
      </c>
      <c r="C35">
        <v>697</v>
      </c>
      <c r="D35" s="144">
        <f t="shared" si="0"/>
        <v>0.43535290443472829</v>
      </c>
    </row>
    <row r="36" spans="1:4">
      <c r="A36" s="52" t="s">
        <v>335</v>
      </c>
      <c r="B36">
        <v>933</v>
      </c>
      <c r="C36">
        <v>629</v>
      </c>
      <c r="D36" s="144">
        <f t="shared" si="0"/>
        <v>0.4026888604353393</v>
      </c>
    </row>
    <row r="37" spans="1:4">
      <c r="A37" s="52" t="s">
        <v>353</v>
      </c>
      <c r="B37">
        <v>906</v>
      </c>
      <c r="C37">
        <v>706</v>
      </c>
      <c r="D37" s="144">
        <f t="shared" si="0"/>
        <v>0.43796526054590573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E1CFA-48DB-4C83-A1FC-E006C7CCF1F8}">
  <dimension ref="A1:G27"/>
  <sheetViews>
    <sheetView workbookViewId="0"/>
  </sheetViews>
  <sheetFormatPr baseColWidth="10" defaultColWidth="11.453125" defaultRowHeight="14.5"/>
  <cols>
    <col min="1" max="1" width="5.54296875" customWidth="1"/>
  </cols>
  <sheetData>
    <row r="1" spans="1:7">
      <c r="A1" s="27" t="s">
        <v>680</v>
      </c>
    </row>
    <row r="3" spans="1:7">
      <c r="A3" t="s">
        <v>646</v>
      </c>
      <c r="B3" t="s">
        <v>654</v>
      </c>
      <c r="C3" t="s">
        <v>657</v>
      </c>
      <c r="D3" t="s">
        <v>655</v>
      </c>
      <c r="E3" t="s">
        <v>656</v>
      </c>
      <c r="F3" t="s">
        <v>658</v>
      </c>
      <c r="G3" t="s">
        <v>653</v>
      </c>
    </row>
    <row r="4" spans="1:7">
      <c r="A4">
        <v>2000</v>
      </c>
      <c r="B4" s="141">
        <v>14.925373134328357</v>
      </c>
      <c r="C4" s="141">
        <v>3.4188034188034191</v>
      </c>
      <c r="D4" s="141">
        <v>15.730337078651685</v>
      </c>
      <c r="E4" s="141">
        <v>9.67741935483871</v>
      </c>
      <c r="F4" s="141">
        <v>15.555555555555555</v>
      </c>
      <c r="G4" s="141">
        <v>23.076923076923077</v>
      </c>
    </row>
    <row r="5" spans="1:7">
      <c r="A5">
        <v>2001</v>
      </c>
      <c r="B5" s="141">
        <v>16.666666666666664</v>
      </c>
      <c r="C5" s="141">
        <v>11.711711711711711</v>
      </c>
      <c r="D5" s="141">
        <v>19.565217391304348</v>
      </c>
      <c r="E5" s="141">
        <v>24.778761061946902</v>
      </c>
      <c r="F5" s="141">
        <v>17.880794701986755</v>
      </c>
      <c r="G5" s="141">
        <v>30</v>
      </c>
    </row>
    <row r="6" spans="1:7">
      <c r="A6">
        <v>2002</v>
      </c>
      <c r="B6" s="141">
        <v>10.465116279069768</v>
      </c>
      <c r="C6" s="141">
        <v>8.3333333333333321</v>
      </c>
      <c r="D6" s="141">
        <v>18.032786885245901</v>
      </c>
      <c r="E6" s="141">
        <v>21.481481481481481</v>
      </c>
      <c r="F6" s="141">
        <v>11.688311688311687</v>
      </c>
      <c r="G6" s="141">
        <v>22.448979591836736</v>
      </c>
    </row>
    <row r="7" spans="1:7">
      <c r="A7">
        <v>2003</v>
      </c>
      <c r="B7" s="141">
        <v>10.95890410958904</v>
      </c>
      <c r="C7" s="141">
        <v>15.625</v>
      </c>
      <c r="D7" s="141">
        <v>18.848167539267017</v>
      </c>
      <c r="E7" s="141">
        <v>32.352941176470587</v>
      </c>
      <c r="F7" s="141">
        <v>21.518987341772153</v>
      </c>
      <c r="G7" s="141">
        <v>25.641025641025639</v>
      </c>
    </row>
    <row r="8" spans="1:7">
      <c r="A8">
        <v>2004</v>
      </c>
      <c r="B8" s="141">
        <v>7.8651685393258424</v>
      </c>
      <c r="C8" s="141">
        <v>13.986013986013987</v>
      </c>
      <c r="D8" s="141">
        <v>17.647058823529413</v>
      </c>
      <c r="E8" s="141">
        <v>23.577235772357724</v>
      </c>
      <c r="F8" s="141">
        <v>23.809523809523807</v>
      </c>
      <c r="G8" s="141">
        <v>23.52941176470588</v>
      </c>
    </row>
    <row r="9" spans="1:7">
      <c r="A9">
        <v>2005</v>
      </c>
      <c r="B9" s="141">
        <v>6.0975609756097562</v>
      </c>
      <c r="C9" s="141">
        <v>14.965986394557824</v>
      </c>
      <c r="D9" s="141">
        <v>24.888888888888889</v>
      </c>
      <c r="E9" s="141">
        <v>21.774193548387096</v>
      </c>
      <c r="F9" s="141">
        <v>27.27272727272727</v>
      </c>
      <c r="G9" s="141">
        <v>17.543859649122805</v>
      </c>
    </row>
    <row r="10" spans="1:7">
      <c r="A10">
        <v>2006</v>
      </c>
      <c r="B10" s="141">
        <v>14.414414414414415</v>
      </c>
      <c r="C10" s="141">
        <v>15.760869565217392</v>
      </c>
      <c r="D10" s="141">
        <v>26.415094339622641</v>
      </c>
      <c r="E10" s="141">
        <v>36.065573770491802</v>
      </c>
      <c r="F10" s="141">
        <v>22.685185185185187</v>
      </c>
      <c r="G10" s="141">
        <v>38.333333333333336</v>
      </c>
    </row>
    <row r="11" spans="1:7">
      <c r="A11">
        <v>2007</v>
      </c>
      <c r="B11" s="141">
        <v>15.254237288135593</v>
      </c>
      <c r="C11" s="141">
        <v>13.777777777777779</v>
      </c>
      <c r="D11" s="141">
        <v>28.996282527881039</v>
      </c>
      <c r="E11" s="141">
        <v>32.520325203252028</v>
      </c>
      <c r="F11" s="141">
        <v>21.951219512195124</v>
      </c>
      <c r="G11" s="141">
        <v>40.816326530612244</v>
      </c>
    </row>
    <row r="12" spans="1:7">
      <c r="A12">
        <v>2008</v>
      </c>
      <c r="B12" s="141">
        <v>18.320610687022899</v>
      </c>
      <c r="C12" s="141">
        <v>16.60649819494585</v>
      </c>
      <c r="D12" s="141">
        <v>31.058020477815703</v>
      </c>
      <c r="E12" s="141">
        <v>35.460992907801419</v>
      </c>
      <c r="F12" s="141">
        <v>24.332344213649851</v>
      </c>
      <c r="G12" s="141">
        <v>22.727272727272727</v>
      </c>
    </row>
    <row r="13" spans="1:7">
      <c r="A13">
        <v>2009</v>
      </c>
      <c r="B13" s="141">
        <v>19.444444444444446</v>
      </c>
      <c r="C13" s="141">
        <v>15.936254980079681</v>
      </c>
      <c r="D13" s="141">
        <v>36.823104693140799</v>
      </c>
      <c r="E13" s="141">
        <v>39.84375</v>
      </c>
      <c r="F13" s="141">
        <v>20.833333333333336</v>
      </c>
      <c r="G13" s="141">
        <v>27.083333333333332</v>
      </c>
    </row>
    <row r="14" spans="1:7">
      <c r="A14">
        <v>2010</v>
      </c>
      <c r="B14" s="141">
        <v>15.306122448979592</v>
      </c>
      <c r="C14" s="141">
        <v>19.4331983805668</v>
      </c>
      <c r="D14" s="141">
        <v>35.460992907801419</v>
      </c>
      <c r="E14" s="141">
        <v>42.519685039370081</v>
      </c>
      <c r="F14" s="141">
        <v>23.772609819121445</v>
      </c>
      <c r="G14" s="141">
        <v>38.636363636363633</v>
      </c>
    </row>
    <row r="15" spans="1:7">
      <c r="A15">
        <v>2011</v>
      </c>
      <c r="B15" s="141">
        <v>22.330097087378643</v>
      </c>
      <c r="C15" s="141">
        <v>18.076923076923077</v>
      </c>
      <c r="D15" s="141">
        <v>47.058823529411761</v>
      </c>
      <c r="E15" s="141">
        <v>63.428571428571423</v>
      </c>
      <c r="F15" s="141">
        <v>18.939393939393938</v>
      </c>
      <c r="G15" s="141">
        <v>41.818181818181813</v>
      </c>
    </row>
    <row r="16" spans="1:7">
      <c r="A16">
        <v>2012</v>
      </c>
      <c r="B16" s="141">
        <v>24.031007751937985</v>
      </c>
      <c r="C16" s="141">
        <v>20.209059233449477</v>
      </c>
      <c r="D16" s="141">
        <v>49.696969696969695</v>
      </c>
      <c r="E16" s="141">
        <v>67.032967032967022</v>
      </c>
      <c r="F16" s="141">
        <v>20.594479830148622</v>
      </c>
      <c r="G16" s="141">
        <v>56.451612903225815</v>
      </c>
    </row>
    <row r="17" spans="1:7">
      <c r="A17">
        <v>2013</v>
      </c>
      <c r="B17" s="141">
        <v>24.647887300000001</v>
      </c>
      <c r="C17" s="141">
        <v>22.580645199999999</v>
      </c>
      <c r="D17" s="141">
        <v>51.388888899999998</v>
      </c>
      <c r="E17" s="141">
        <v>64.766839399999995</v>
      </c>
      <c r="F17" s="141">
        <v>22.4742268</v>
      </c>
      <c r="G17" s="141">
        <v>53.846153800000003</v>
      </c>
    </row>
    <row r="18" spans="1:7">
      <c r="A18">
        <v>2014</v>
      </c>
      <c r="B18" s="141">
        <v>27.1523179</v>
      </c>
      <c r="C18" s="141">
        <v>18.213058400000001</v>
      </c>
      <c r="D18" s="141">
        <v>47.701149399999998</v>
      </c>
      <c r="E18" s="141">
        <v>65.408805000000001</v>
      </c>
      <c r="F18" s="141">
        <v>24.7191011</v>
      </c>
      <c r="G18" s="141">
        <v>53.703703699999998</v>
      </c>
    </row>
    <row r="19" spans="1:7">
      <c r="A19">
        <v>2015</v>
      </c>
      <c r="B19" s="141">
        <v>25.563909800000001</v>
      </c>
      <c r="C19" s="141">
        <v>24.702380999999999</v>
      </c>
      <c r="D19" s="141">
        <v>55.031446500000001</v>
      </c>
      <c r="E19" s="141">
        <v>66.470588199999995</v>
      </c>
      <c r="F19" s="141">
        <v>25.2900232</v>
      </c>
      <c r="G19" s="141">
        <v>41.6666667</v>
      </c>
    </row>
    <row r="20" spans="1:7">
      <c r="A20">
        <v>2016</v>
      </c>
      <c r="B20" s="141">
        <v>30.555555600000002</v>
      </c>
      <c r="C20" s="141">
        <v>25.471698100000001</v>
      </c>
      <c r="D20" s="141">
        <v>53.872053899999997</v>
      </c>
      <c r="E20" s="141">
        <v>67.039106099999998</v>
      </c>
      <c r="F20" s="141">
        <v>24.074074100000001</v>
      </c>
      <c r="G20" s="141">
        <v>57.5</v>
      </c>
    </row>
    <row r="21" spans="1:7">
      <c r="A21">
        <v>2017</v>
      </c>
      <c r="B21" s="141">
        <v>25.9541985</v>
      </c>
      <c r="C21" s="141">
        <v>27.5747508</v>
      </c>
      <c r="D21" s="141">
        <v>53.823529399999998</v>
      </c>
      <c r="E21" s="141">
        <v>65.174129399999998</v>
      </c>
      <c r="F21" s="141">
        <v>27.0440252</v>
      </c>
      <c r="G21" s="141">
        <v>48.837209299999998</v>
      </c>
    </row>
    <row r="22" spans="1:7">
      <c r="A22">
        <v>2018</v>
      </c>
      <c r="B22" s="141">
        <v>29.365079399999999</v>
      </c>
      <c r="C22" s="141">
        <v>31.741572999999999</v>
      </c>
      <c r="D22" s="141">
        <v>57.575757600000003</v>
      </c>
      <c r="E22" s="141">
        <v>67.058823500000003</v>
      </c>
      <c r="F22" s="141">
        <v>28.3367556</v>
      </c>
      <c r="G22" s="141">
        <v>65.1162791</v>
      </c>
    </row>
    <row r="23" spans="1:7">
      <c r="A23">
        <v>2019</v>
      </c>
      <c r="B23" s="141">
        <v>34.351145000000002</v>
      </c>
      <c r="C23" s="141">
        <v>30.571428600000001</v>
      </c>
      <c r="D23" s="141">
        <v>56.3106796</v>
      </c>
      <c r="E23" s="141">
        <v>56.321839099999998</v>
      </c>
      <c r="F23" s="141">
        <v>25.9493671</v>
      </c>
      <c r="G23" s="141">
        <v>65.517241400000003</v>
      </c>
    </row>
    <row r="24" spans="1:7">
      <c r="A24">
        <v>2020</v>
      </c>
      <c r="B24" s="141">
        <v>26.229508200000001</v>
      </c>
      <c r="C24" s="141">
        <v>29.914529900000002</v>
      </c>
      <c r="D24" s="141">
        <v>54.125412500000003</v>
      </c>
      <c r="E24" s="141">
        <v>60.447761200000002</v>
      </c>
      <c r="F24" s="141">
        <v>31.159420300000001</v>
      </c>
      <c r="G24" s="141">
        <v>52.631578900000001</v>
      </c>
    </row>
    <row r="25" spans="1:7">
      <c r="A25">
        <v>2021</v>
      </c>
      <c r="B25" s="141">
        <v>36.065573800000003</v>
      </c>
      <c r="C25" s="141">
        <v>28.651685400000002</v>
      </c>
      <c r="D25" s="141">
        <v>62.6959248</v>
      </c>
      <c r="E25" s="141">
        <v>59.489051099999998</v>
      </c>
      <c r="F25" s="141">
        <v>32.271762199999998</v>
      </c>
      <c r="G25" s="141">
        <v>61.016949199999999</v>
      </c>
    </row>
    <row r="26" spans="1:7">
      <c r="A26">
        <v>2022</v>
      </c>
      <c r="B26" s="141">
        <v>34.558823500000003</v>
      </c>
      <c r="C26" s="141">
        <v>28.99729</v>
      </c>
      <c r="D26" s="141">
        <v>59.689922500000002</v>
      </c>
      <c r="E26" s="141">
        <v>60.498220600000003</v>
      </c>
      <c r="F26" s="141">
        <v>26.947368399999998</v>
      </c>
      <c r="G26" s="141">
        <v>53.488372099999999</v>
      </c>
    </row>
    <row r="27" spans="1:7">
      <c r="A27">
        <v>2023</v>
      </c>
      <c r="B27" s="141">
        <v>42.307692299999999</v>
      </c>
      <c r="C27" s="141">
        <v>33.827893199999998</v>
      </c>
      <c r="D27" s="141">
        <v>60.264900699999998</v>
      </c>
      <c r="E27" s="141">
        <v>63.582089600000003</v>
      </c>
      <c r="F27" s="141">
        <v>25.862069000000002</v>
      </c>
      <c r="G27" s="141">
        <v>50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D9B4A-10D1-494B-9CE9-99131C01CD64}">
  <dimension ref="A1:G16"/>
  <sheetViews>
    <sheetView workbookViewId="0">
      <selection activeCell="P28" sqref="P28"/>
    </sheetView>
  </sheetViews>
  <sheetFormatPr baseColWidth="10" defaultColWidth="11.453125" defaultRowHeight="14.5"/>
  <cols>
    <col min="1" max="1" width="23.36328125" customWidth="1"/>
    <col min="2" max="2" width="5.90625" bestFit="1" customWidth="1"/>
    <col min="3" max="3" width="9.54296875" bestFit="1" customWidth="1"/>
    <col min="4" max="4" width="11" customWidth="1"/>
    <col min="5" max="5" width="17.90625" bestFit="1" customWidth="1"/>
  </cols>
  <sheetData>
    <row r="1" spans="1:7">
      <c r="A1" s="114" t="s">
        <v>681</v>
      </c>
      <c r="B1" s="140"/>
      <c r="C1" s="140"/>
      <c r="D1" s="140"/>
      <c r="E1" s="140"/>
      <c r="F1" s="140"/>
      <c r="G1" s="140"/>
    </row>
    <row r="2" spans="1:7">
      <c r="A2" s="118"/>
      <c r="B2" s="140"/>
      <c r="C2" s="140"/>
      <c r="D2" s="140"/>
      <c r="E2" s="140"/>
      <c r="F2" s="140"/>
      <c r="G2" s="140"/>
    </row>
    <row r="3" spans="1:7">
      <c r="A3" s="3"/>
      <c r="B3" s="3" t="s">
        <v>289</v>
      </c>
      <c r="C3" s="3" t="s">
        <v>290</v>
      </c>
      <c r="D3" s="3" t="s">
        <v>682</v>
      </c>
      <c r="E3" s="3" t="s">
        <v>683</v>
      </c>
      <c r="F3" s="3" t="s">
        <v>684</v>
      </c>
    </row>
    <row r="4" spans="1:7">
      <c r="A4" s="3" t="s">
        <v>685</v>
      </c>
      <c r="B4" s="3">
        <v>1164</v>
      </c>
      <c r="C4" s="3">
        <v>1197</v>
      </c>
      <c r="D4" s="3">
        <f t="shared" ref="D4:D10" si="0">SUM(B4:C4)</f>
        <v>2361</v>
      </c>
      <c r="E4" s="145">
        <f t="shared" ref="E4:E10" si="1">B4/D4</f>
        <v>0.49301143583227447</v>
      </c>
      <c r="F4" s="145">
        <f>C4/D4</f>
        <v>0.50698856416772553</v>
      </c>
    </row>
    <row r="5" spans="1:7">
      <c r="A5" s="3" t="s">
        <v>686</v>
      </c>
      <c r="B5" s="3">
        <v>578</v>
      </c>
      <c r="C5" s="3">
        <v>1061</v>
      </c>
      <c r="D5" s="3">
        <f t="shared" si="0"/>
        <v>1639</v>
      </c>
      <c r="E5" s="145">
        <f t="shared" si="1"/>
        <v>0.35265405735204391</v>
      </c>
      <c r="F5" s="145">
        <f t="shared" ref="F5:F10" si="2">C5/D5</f>
        <v>0.64734594264795609</v>
      </c>
    </row>
    <row r="6" spans="1:7">
      <c r="A6" s="3" t="s">
        <v>687</v>
      </c>
      <c r="B6" s="3">
        <v>180</v>
      </c>
      <c r="C6" s="3">
        <v>444</v>
      </c>
      <c r="D6" s="3">
        <f t="shared" si="0"/>
        <v>624</v>
      </c>
      <c r="E6" s="145">
        <f t="shared" si="1"/>
        <v>0.28846153846153844</v>
      </c>
      <c r="F6" s="145">
        <f t="shared" si="2"/>
        <v>0.71153846153846156</v>
      </c>
    </row>
    <row r="7" spans="1:7">
      <c r="A7" s="3" t="s">
        <v>688</v>
      </c>
      <c r="B7" s="3">
        <v>275</v>
      </c>
      <c r="C7" s="3">
        <v>241</v>
      </c>
      <c r="D7" s="3">
        <f t="shared" si="0"/>
        <v>516</v>
      </c>
      <c r="E7" s="145">
        <f t="shared" si="1"/>
        <v>0.53294573643410847</v>
      </c>
      <c r="F7" s="145">
        <f t="shared" si="2"/>
        <v>0.46705426356589147</v>
      </c>
    </row>
    <row r="8" spans="1:7">
      <c r="A8" s="3" t="s">
        <v>689</v>
      </c>
      <c r="B8" s="3">
        <v>130</v>
      </c>
      <c r="C8" s="3">
        <v>104</v>
      </c>
      <c r="D8" s="3">
        <f t="shared" si="0"/>
        <v>234</v>
      </c>
      <c r="E8" s="145">
        <f t="shared" si="1"/>
        <v>0.55555555555555558</v>
      </c>
      <c r="F8" s="145">
        <f t="shared" si="2"/>
        <v>0.44444444444444442</v>
      </c>
    </row>
    <row r="9" spans="1:7">
      <c r="A9" s="3" t="s">
        <v>690</v>
      </c>
      <c r="B9" s="3">
        <v>86</v>
      </c>
      <c r="C9" s="3">
        <v>128</v>
      </c>
      <c r="D9" s="3">
        <f t="shared" si="0"/>
        <v>214</v>
      </c>
      <c r="E9" s="145">
        <f t="shared" si="1"/>
        <v>0.40186915887850466</v>
      </c>
      <c r="F9" s="145">
        <f t="shared" si="2"/>
        <v>0.59813084112149528</v>
      </c>
    </row>
    <row r="10" spans="1:7">
      <c r="A10" s="3" t="s">
        <v>691</v>
      </c>
      <c r="B10" s="3">
        <v>14</v>
      </c>
      <c r="C10" s="3">
        <v>24</v>
      </c>
      <c r="D10" s="3">
        <f t="shared" si="0"/>
        <v>38</v>
      </c>
      <c r="E10" s="145">
        <f t="shared" si="1"/>
        <v>0.36842105263157893</v>
      </c>
      <c r="F10" s="145">
        <f t="shared" si="2"/>
        <v>0.63157894736842102</v>
      </c>
    </row>
    <row r="11" spans="1:7">
      <c r="A11" s="140"/>
      <c r="B11" s="140"/>
      <c r="C11" s="140"/>
      <c r="D11" s="3"/>
      <c r="E11" s="145"/>
      <c r="F11" s="140"/>
      <c r="G11" s="140"/>
    </row>
    <row r="12" spans="1:7">
      <c r="A12" s="140"/>
      <c r="B12" s="140"/>
      <c r="C12" s="140"/>
      <c r="D12" s="140"/>
      <c r="E12" s="146"/>
      <c r="F12" s="140"/>
      <c r="G12" s="140"/>
    </row>
    <row r="13" spans="1:7">
      <c r="A13" s="140"/>
      <c r="B13" s="140"/>
      <c r="C13" s="140"/>
      <c r="D13" s="140"/>
      <c r="E13" s="146"/>
      <c r="F13" s="140"/>
      <c r="G13" s="140"/>
    </row>
    <row r="14" spans="1:7">
      <c r="A14" s="140"/>
      <c r="B14" s="140"/>
      <c r="C14" s="140"/>
      <c r="D14" s="140"/>
      <c r="E14" s="146"/>
      <c r="F14" s="140"/>
      <c r="G14" s="140"/>
    </row>
    <row r="15" spans="1:7">
      <c r="A15" s="140"/>
      <c r="B15" s="140"/>
      <c r="C15" s="140"/>
      <c r="D15" s="140"/>
      <c r="E15" s="146"/>
      <c r="F15" s="140"/>
      <c r="G15" s="140"/>
    </row>
    <row r="16" spans="1:7">
      <c r="A16" s="140"/>
      <c r="B16" s="140"/>
      <c r="C16" s="140"/>
      <c r="D16" s="140"/>
      <c r="E16" s="146"/>
      <c r="F16" s="140"/>
      <c r="G16" s="140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64C9-4582-46BC-807F-66248B5D02AA}">
  <dimension ref="A1:F25"/>
  <sheetViews>
    <sheetView workbookViewId="0">
      <selection activeCell="F31" sqref="F31"/>
    </sheetView>
  </sheetViews>
  <sheetFormatPr baseColWidth="10" defaultColWidth="11.453125" defaultRowHeight="14.5"/>
  <cols>
    <col min="1" max="1" width="25.36328125" customWidth="1"/>
  </cols>
  <sheetData>
    <row r="1" spans="1:6">
      <c r="A1" s="27" t="s">
        <v>692</v>
      </c>
    </row>
    <row r="3" spans="1:6">
      <c r="A3" t="s">
        <v>693</v>
      </c>
      <c r="B3" s="76" t="s">
        <v>289</v>
      </c>
      <c r="C3" t="s">
        <v>290</v>
      </c>
      <c r="D3" s="76" t="s">
        <v>644</v>
      </c>
      <c r="E3" t="s">
        <v>396</v>
      </c>
      <c r="F3" s="76" t="s">
        <v>647</v>
      </c>
    </row>
    <row r="4" spans="1:6">
      <c r="A4" t="s">
        <v>624</v>
      </c>
      <c r="B4">
        <v>28</v>
      </c>
      <c r="C4">
        <v>41</v>
      </c>
      <c r="D4">
        <v>69</v>
      </c>
      <c r="E4" s="21">
        <f t="shared" ref="E4:E23" si="0">B4/D4</f>
        <v>0.40579710144927539</v>
      </c>
      <c r="F4" s="21">
        <f>C4/D4</f>
        <v>0.59420289855072461</v>
      </c>
    </row>
    <row r="5" spans="1:6">
      <c r="A5" t="s">
        <v>581</v>
      </c>
      <c r="B5">
        <v>27</v>
      </c>
      <c r="C5">
        <v>44</v>
      </c>
      <c r="D5">
        <v>71</v>
      </c>
      <c r="E5" s="21">
        <f t="shared" si="0"/>
        <v>0.38028169014084506</v>
      </c>
      <c r="F5" s="21">
        <f t="shared" ref="F5:F23" si="1">C5/D5</f>
        <v>0.61971830985915488</v>
      </c>
    </row>
    <row r="6" spans="1:6">
      <c r="A6" t="s">
        <v>694</v>
      </c>
      <c r="B6">
        <v>22</v>
      </c>
      <c r="C6">
        <v>63</v>
      </c>
      <c r="D6">
        <v>85</v>
      </c>
      <c r="E6" s="21">
        <f t="shared" si="0"/>
        <v>0.25882352941176473</v>
      </c>
      <c r="F6" s="21">
        <f t="shared" si="1"/>
        <v>0.74117647058823533</v>
      </c>
    </row>
    <row r="7" spans="1:6">
      <c r="A7" t="s">
        <v>695</v>
      </c>
      <c r="B7">
        <v>26</v>
      </c>
      <c r="C7">
        <v>63</v>
      </c>
      <c r="D7">
        <v>89</v>
      </c>
      <c r="E7" s="21">
        <f t="shared" si="0"/>
        <v>0.29213483146067415</v>
      </c>
      <c r="F7" s="21">
        <f t="shared" si="1"/>
        <v>0.7078651685393258</v>
      </c>
    </row>
    <row r="8" spans="1:6">
      <c r="A8" t="s">
        <v>696</v>
      </c>
      <c r="B8">
        <v>32</v>
      </c>
      <c r="C8">
        <v>70</v>
      </c>
      <c r="D8">
        <v>102</v>
      </c>
      <c r="E8" s="21">
        <f t="shared" si="0"/>
        <v>0.31372549019607843</v>
      </c>
      <c r="F8" s="21">
        <f t="shared" si="1"/>
        <v>0.68627450980392157</v>
      </c>
    </row>
    <row r="9" spans="1:6">
      <c r="A9" t="s">
        <v>616</v>
      </c>
      <c r="B9">
        <v>55</v>
      </c>
      <c r="C9">
        <v>70</v>
      </c>
      <c r="D9">
        <v>125</v>
      </c>
      <c r="E9" s="21">
        <f t="shared" si="0"/>
        <v>0.44</v>
      </c>
      <c r="F9" s="21">
        <f t="shared" si="1"/>
        <v>0.56000000000000005</v>
      </c>
    </row>
    <row r="10" spans="1:6">
      <c r="A10" t="s">
        <v>622</v>
      </c>
      <c r="B10">
        <v>72</v>
      </c>
      <c r="C10">
        <v>59</v>
      </c>
      <c r="D10">
        <v>131</v>
      </c>
      <c r="E10" s="21">
        <f t="shared" si="0"/>
        <v>0.54961832061068705</v>
      </c>
      <c r="F10" s="21">
        <f t="shared" si="1"/>
        <v>0.45038167938931295</v>
      </c>
    </row>
    <row r="11" spans="1:6">
      <c r="A11" t="s">
        <v>602</v>
      </c>
      <c r="B11">
        <v>55</v>
      </c>
      <c r="C11">
        <v>78</v>
      </c>
      <c r="D11">
        <v>133</v>
      </c>
      <c r="E11" s="21">
        <f t="shared" si="0"/>
        <v>0.41353383458646614</v>
      </c>
      <c r="F11" s="21">
        <f t="shared" si="1"/>
        <v>0.5864661654135338</v>
      </c>
    </row>
    <row r="12" spans="1:6">
      <c r="A12" t="s">
        <v>620</v>
      </c>
      <c r="B12">
        <v>66</v>
      </c>
      <c r="C12">
        <v>73</v>
      </c>
      <c r="D12">
        <v>139</v>
      </c>
      <c r="E12" s="21">
        <f t="shared" si="0"/>
        <v>0.47482014388489208</v>
      </c>
      <c r="F12" s="21">
        <f t="shared" si="1"/>
        <v>0.52517985611510787</v>
      </c>
    </row>
    <row r="13" spans="1:6">
      <c r="A13" t="s">
        <v>613</v>
      </c>
      <c r="B13">
        <v>77</v>
      </c>
      <c r="C13">
        <v>69</v>
      </c>
      <c r="D13">
        <v>146</v>
      </c>
      <c r="E13" s="21">
        <f t="shared" si="0"/>
        <v>0.5273972602739726</v>
      </c>
      <c r="F13" s="21">
        <f t="shared" si="1"/>
        <v>0.4726027397260274</v>
      </c>
    </row>
    <row r="14" spans="1:6">
      <c r="A14" t="s">
        <v>614</v>
      </c>
      <c r="B14">
        <v>83</v>
      </c>
      <c r="C14">
        <v>93</v>
      </c>
      <c r="D14">
        <v>176</v>
      </c>
      <c r="E14" s="21">
        <f t="shared" si="0"/>
        <v>0.47159090909090912</v>
      </c>
      <c r="F14" s="21">
        <f t="shared" si="1"/>
        <v>0.52840909090909094</v>
      </c>
    </row>
    <row r="15" spans="1:6">
      <c r="A15" t="s">
        <v>697</v>
      </c>
      <c r="B15">
        <v>37</v>
      </c>
      <c r="C15">
        <v>143</v>
      </c>
      <c r="D15">
        <v>180</v>
      </c>
      <c r="E15" s="21">
        <f t="shared" si="0"/>
        <v>0.20555555555555555</v>
      </c>
      <c r="F15" s="21">
        <f t="shared" si="1"/>
        <v>0.7944444444444444</v>
      </c>
    </row>
    <row r="16" spans="1:6">
      <c r="A16" t="s">
        <v>698</v>
      </c>
      <c r="B16">
        <v>98</v>
      </c>
      <c r="C16">
        <v>82</v>
      </c>
      <c r="D16">
        <v>180</v>
      </c>
      <c r="E16" s="21">
        <f t="shared" si="0"/>
        <v>0.5444444444444444</v>
      </c>
      <c r="F16" s="21">
        <f t="shared" si="1"/>
        <v>0.45555555555555555</v>
      </c>
    </row>
    <row r="17" spans="1:6">
      <c r="A17" t="s">
        <v>605</v>
      </c>
      <c r="B17">
        <v>100</v>
      </c>
      <c r="C17">
        <v>80</v>
      </c>
      <c r="D17">
        <v>180</v>
      </c>
      <c r="E17" s="21">
        <f t="shared" si="0"/>
        <v>0.55555555555555558</v>
      </c>
      <c r="F17" s="21">
        <f t="shared" si="1"/>
        <v>0.44444444444444442</v>
      </c>
    </row>
    <row r="18" spans="1:6">
      <c r="A18" t="s">
        <v>607</v>
      </c>
      <c r="B18">
        <v>121</v>
      </c>
      <c r="C18">
        <v>101</v>
      </c>
      <c r="D18">
        <v>222</v>
      </c>
      <c r="E18" s="21">
        <f t="shared" si="0"/>
        <v>0.54504504504504503</v>
      </c>
      <c r="F18" s="21">
        <f t="shared" si="1"/>
        <v>0.45495495495495497</v>
      </c>
    </row>
    <row r="19" spans="1:6">
      <c r="A19" t="s">
        <v>635</v>
      </c>
      <c r="B19">
        <v>100</v>
      </c>
      <c r="C19">
        <v>142</v>
      </c>
      <c r="D19">
        <v>242</v>
      </c>
      <c r="E19" s="21">
        <f t="shared" si="0"/>
        <v>0.41322314049586778</v>
      </c>
      <c r="F19" s="21">
        <f t="shared" si="1"/>
        <v>0.58677685950413228</v>
      </c>
    </row>
    <row r="20" spans="1:6">
      <c r="A20" t="s">
        <v>699</v>
      </c>
      <c r="B20">
        <v>116</v>
      </c>
      <c r="C20">
        <v>174</v>
      </c>
      <c r="D20">
        <v>290</v>
      </c>
      <c r="E20" s="21">
        <f t="shared" si="0"/>
        <v>0.4</v>
      </c>
      <c r="F20" s="21">
        <f t="shared" si="1"/>
        <v>0.6</v>
      </c>
    </row>
    <row r="21" spans="1:6">
      <c r="A21" t="s">
        <v>582</v>
      </c>
      <c r="B21">
        <v>87</v>
      </c>
      <c r="C21">
        <v>205</v>
      </c>
      <c r="D21">
        <v>292</v>
      </c>
      <c r="E21" s="21">
        <f t="shared" si="0"/>
        <v>0.29794520547945208</v>
      </c>
      <c r="F21" s="21">
        <f t="shared" si="1"/>
        <v>0.70205479452054798</v>
      </c>
    </row>
    <row r="22" spans="1:6">
      <c r="A22" t="s">
        <v>584</v>
      </c>
      <c r="B22">
        <v>177</v>
      </c>
      <c r="C22">
        <v>282</v>
      </c>
      <c r="D22">
        <v>459</v>
      </c>
      <c r="E22" s="21">
        <f t="shared" si="0"/>
        <v>0.38562091503267976</v>
      </c>
      <c r="F22" s="21">
        <f t="shared" si="1"/>
        <v>0.6143790849673203</v>
      </c>
    </row>
    <row r="23" spans="1:6">
      <c r="A23" t="s">
        <v>626</v>
      </c>
      <c r="B23">
        <v>237</v>
      </c>
      <c r="C23">
        <v>296</v>
      </c>
      <c r="D23">
        <v>533</v>
      </c>
      <c r="E23" s="21">
        <f t="shared" si="0"/>
        <v>0.44465290806754221</v>
      </c>
      <c r="F23" s="21">
        <f t="shared" si="1"/>
        <v>0.55534709193245779</v>
      </c>
    </row>
    <row r="25" spans="1:6">
      <c r="A25" t="s">
        <v>700</v>
      </c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5E7A-29D2-46B8-AD76-F2E40D4494BA}">
  <dimension ref="A1:I10"/>
  <sheetViews>
    <sheetView workbookViewId="0">
      <selection activeCell="L39" sqref="L39"/>
    </sheetView>
  </sheetViews>
  <sheetFormatPr baseColWidth="10" defaultColWidth="11.453125" defaultRowHeight="14.5"/>
  <cols>
    <col min="1" max="1" width="22" customWidth="1"/>
  </cols>
  <sheetData>
    <row r="1" spans="1:9">
      <c r="A1" s="27" t="s">
        <v>701</v>
      </c>
    </row>
    <row r="3" spans="1:9">
      <c r="A3" t="s">
        <v>702</v>
      </c>
      <c r="B3" t="s">
        <v>654</v>
      </c>
      <c r="C3" t="s">
        <v>657</v>
      </c>
      <c r="D3" t="s">
        <v>655</v>
      </c>
      <c r="E3" t="s">
        <v>656</v>
      </c>
      <c r="F3" t="s">
        <v>658</v>
      </c>
      <c r="G3" t="s">
        <v>653</v>
      </c>
    </row>
    <row r="4" spans="1:9">
      <c r="A4" t="s">
        <v>703</v>
      </c>
      <c r="B4" s="72">
        <v>8.8286409999999996E-2</v>
      </c>
      <c r="C4" s="72">
        <v>0.1637122</v>
      </c>
      <c r="D4" s="72">
        <v>0.31004519000000003</v>
      </c>
      <c r="E4" s="72">
        <v>0.18317691999999999</v>
      </c>
      <c r="F4" s="72">
        <v>0.22384428000000001</v>
      </c>
      <c r="G4" s="72">
        <v>3.0935000000000001E-2</v>
      </c>
      <c r="H4" s="72">
        <f>SUM(B4:G4)</f>
        <v>1</v>
      </c>
      <c r="I4" t="s">
        <v>704</v>
      </c>
    </row>
    <row r="5" spans="1:9">
      <c r="A5" t="s">
        <v>705</v>
      </c>
      <c r="B5" s="72">
        <v>2.2659510000000001E-2</v>
      </c>
      <c r="C5" s="72">
        <v>0.10793083000000001</v>
      </c>
      <c r="D5" s="72">
        <v>0.26058438</v>
      </c>
      <c r="E5" s="72">
        <v>0.4072749</v>
      </c>
      <c r="F5" s="72">
        <v>0.16457960999999999</v>
      </c>
      <c r="G5" s="72">
        <v>3.6970780000000002E-2</v>
      </c>
      <c r="H5" s="72">
        <f t="shared" ref="H5:H8" si="0">SUM(B5:G5)</f>
        <v>1.0000000099999999</v>
      </c>
      <c r="I5" t="s">
        <v>706</v>
      </c>
    </row>
    <row r="6" spans="1:9">
      <c r="A6" t="s">
        <v>707</v>
      </c>
      <c r="B6" s="72">
        <v>5.4487180000000003E-2</v>
      </c>
      <c r="C6" s="72">
        <v>0.24038461999999999</v>
      </c>
      <c r="D6" s="72">
        <v>0.17467948999999999</v>
      </c>
      <c r="E6" s="72">
        <v>0.14903846000000001</v>
      </c>
      <c r="F6" s="72">
        <v>0.28685896999999999</v>
      </c>
      <c r="G6" s="72">
        <v>9.4551280000000001E-2</v>
      </c>
      <c r="H6" s="72">
        <f t="shared" si="0"/>
        <v>1</v>
      </c>
      <c r="I6" t="s">
        <v>708</v>
      </c>
    </row>
    <row r="7" spans="1:9">
      <c r="A7" t="s">
        <v>709</v>
      </c>
      <c r="B7" s="72">
        <v>0.10267857</v>
      </c>
      <c r="C7" s="72">
        <v>0.20758929000000001</v>
      </c>
      <c r="D7" s="72">
        <v>0.27901786000000001</v>
      </c>
      <c r="E7" s="72">
        <v>0.19419643</v>
      </c>
      <c r="F7" s="72">
        <v>0.16964286000000001</v>
      </c>
      <c r="G7" s="72">
        <v>4.6875E-2</v>
      </c>
      <c r="H7" s="72">
        <f t="shared" si="0"/>
        <v>1.0000000099999999</v>
      </c>
      <c r="I7" t="s">
        <v>710</v>
      </c>
    </row>
    <row r="8" spans="1:9">
      <c r="A8" t="s">
        <v>711</v>
      </c>
      <c r="B8" s="72">
        <v>6.6121579999999999E-2</v>
      </c>
      <c r="C8" s="72">
        <v>0.15908283000000001</v>
      </c>
      <c r="D8" s="72">
        <v>0.27781728</v>
      </c>
      <c r="E8" s="72">
        <v>0.24706718999999999</v>
      </c>
      <c r="F8" s="72">
        <v>0.20885176</v>
      </c>
      <c r="G8" s="72">
        <v>4.1059369999999998E-2</v>
      </c>
      <c r="H8" s="72">
        <f t="shared" si="0"/>
        <v>1.0000000099999999</v>
      </c>
      <c r="I8" t="s">
        <v>712</v>
      </c>
    </row>
    <row r="10" spans="1:9">
      <c r="A10" s="147" t="s">
        <v>713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C436-5379-40A1-A14F-59FB5AF869AB}">
  <dimension ref="A1:AV10"/>
  <sheetViews>
    <sheetView zoomScaleNormal="100" workbookViewId="0">
      <selection activeCell="AC16" sqref="AC16"/>
    </sheetView>
  </sheetViews>
  <sheetFormatPr baseColWidth="10" defaultColWidth="11.453125" defaultRowHeight="14.5"/>
  <cols>
    <col min="2" max="2" width="4.6328125" bestFit="1" customWidth="1"/>
    <col min="3" max="3" width="3.6328125" bestFit="1" customWidth="1"/>
    <col min="4" max="4" width="4.6328125" bestFit="1" customWidth="1"/>
    <col min="5" max="5" width="3.6328125" bestFit="1" customWidth="1"/>
    <col min="6" max="6" width="4.6328125" bestFit="1" customWidth="1"/>
    <col min="7" max="7" width="3.6328125" bestFit="1" customWidth="1"/>
    <col min="8" max="8" width="4.6328125" bestFit="1" customWidth="1"/>
    <col min="9" max="9" width="3.6328125" bestFit="1" customWidth="1"/>
    <col min="10" max="10" width="4.6328125" bestFit="1" customWidth="1"/>
    <col min="11" max="11" width="3.6328125" bestFit="1" customWidth="1"/>
    <col min="12" max="12" width="4.6328125" bestFit="1" customWidth="1"/>
    <col min="13" max="13" width="3.6328125" bestFit="1" customWidth="1"/>
    <col min="14" max="14" width="4.6328125" bestFit="1" customWidth="1"/>
    <col min="15" max="15" width="4.6328125" customWidth="1"/>
    <col min="16" max="16" width="4.6328125" bestFit="1" customWidth="1"/>
    <col min="17" max="17" width="4.6328125" customWidth="1"/>
    <col min="18" max="18" width="4.6328125" bestFit="1" customWidth="1"/>
    <col min="19" max="19" width="4.6328125" customWidth="1"/>
    <col min="20" max="20" width="4.6328125" bestFit="1" customWidth="1"/>
    <col min="21" max="21" width="4.6328125" customWidth="1"/>
    <col min="22" max="22" width="4.6328125" bestFit="1" customWidth="1"/>
    <col min="23" max="23" width="4.6328125" customWidth="1"/>
    <col min="24" max="24" width="4.6328125" bestFit="1" customWidth="1"/>
    <col min="25" max="25" width="4.6328125" customWidth="1"/>
    <col min="26" max="26" width="4.6328125" bestFit="1" customWidth="1"/>
    <col min="27" max="27" width="4.6328125" customWidth="1"/>
    <col min="28" max="28" width="4.6328125" bestFit="1" customWidth="1"/>
    <col min="29" max="29" width="4.6328125" customWidth="1"/>
    <col min="30" max="30" width="4.6328125" bestFit="1" customWidth="1"/>
    <col min="31" max="31" width="4.6328125" customWidth="1"/>
    <col min="32" max="40" width="4.6328125" bestFit="1" customWidth="1"/>
    <col min="41" max="48" width="5.6328125" bestFit="1" customWidth="1"/>
    <col min="49" max="49" width="4.6328125" bestFit="1" customWidth="1"/>
  </cols>
  <sheetData>
    <row r="1" spans="1:48" ht="16.5">
      <c r="A1" s="27" t="s">
        <v>714</v>
      </c>
    </row>
    <row r="2" spans="1:48">
      <c r="Z2" s="109"/>
    </row>
    <row r="3" spans="1:48">
      <c r="A3" s="47"/>
      <c r="B3" s="47">
        <v>1977</v>
      </c>
      <c r="C3" s="47"/>
      <c r="D3" s="47">
        <v>1979</v>
      </c>
      <c r="E3" s="47"/>
      <c r="F3" s="47">
        <v>1981</v>
      </c>
      <c r="G3" s="47"/>
      <c r="H3" s="47">
        <v>1983</v>
      </c>
      <c r="I3" s="47"/>
      <c r="J3" s="47">
        <v>1985</v>
      </c>
      <c r="K3" s="47"/>
      <c r="L3" s="47">
        <v>1987</v>
      </c>
      <c r="M3" s="47"/>
      <c r="N3" s="47">
        <v>1989</v>
      </c>
      <c r="O3" s="47">
        <v>1990</v>
      </c>
      <c r="P3" s="47">
        <v>1991</v>
      </c>
      <c r="Q3" s="47">
        <v>1992</v>
      </c>
      <c r="R3" s="47">
        <v>1993</v>
      </c>
      <c r="S3" s="47">
        <v>1994</v>
      </c>
      <c r="T3" s="47">
        <v>1995</v>
      </c>
      <c r="U3" s="47">
        <v>1996</v>
      </c>
      <c r="V3" s="47">
        <v>1997</v>
      </c>
      <c r="W3" s="47">
        <v>1998</v>
      </c>
      <c r="X3" s="47">
        <v>1999</v>
      </c>
      <c r="Y3" s="47">
        <v>2000</v>
      </c>
      <c r="Z3" s="47">
        <v>2001</v>
      </c>
      <c r="AA3" s="47">
        <v>2002</v>
      </c>
      <c r="AB3" s="47">
        <v>2003</v>
      </c>
      <c r="AC3" s="47">
        <v>2004</v>
      </c>
      <c r="AD3" s="47">
        <v>2005</v>
      </c>
      <c r="AE3" s="47">
        <v>2006</v>
      </c>
      <c r="AF3" s="47">
        <v>2007</v>
      </c>
      <c r="AG3" s="47">
        <v>2008</v>
      </c>
      <c r="AH3" s="47">
        <v>2009</v>
      </c>
      <c r="AI3" s="47">
        <v>2010</v>
      </c>
      <c r="AJ3" s="47">
        <v>2011</v>
      </c>
      <c r="AK3" s="47">
        <v>2012</v>
      </c>
      <c r="AL3" s="47">
        <v>2013</v>
      </c>
      <c r="AM3" s="47">
        <v>2014</v>
      </c>
      <c r="AN3" s="47">
        <v>2015</v>
      </c>
      <c r="AO3" s="47">
        <v>2016</v>
      </c>
      <c r="AP3" s="47">
        <v>2017</v>
      </c>
      <c r="AQ3" s="47">
        <v>2018</v>
      </c>
      <c r="AR3" s="47">
        <v>2019</v>
      </c>
      <c r="AS3" s="47">
        <v>2020</v>
      </c>
      <c r="AT3" s="47">
        <v>2021</v>
      </c>
      <c r="AU3" s="47">
        <v>2022</v>
      </c>
      <c r="AV3" s="48">
        <v>2023</v>
      </c>
    </row>
    <row r="4" spans="1:48">
      <c r="A4" t="s">
        <v>715</v>
      </c>
      <c r="B4">
        <v>639</v>
      </c>
      <c r="D4">
        <v>720</v>
      </c>
      <c r="F4">
        <v>801</v>
      </c>
      <c r="H4">
        <v>818</v>
      </c>
      <c r="J4">
        <v>897</v>
      </c>
      <c r="L4">
        <v>1143</v>
      </c>
      <c r="N4">
        <v>1973</v>
      </c>
      <c r="P4">
        <v>2412</v>
      </c>
      <c r="R4">
        <v>2873</v>
      </c>
      <c r="T4">
        <v>2961</v>
      </c>
      <c r="V4">
        <v>3131</v>
      </c>
      <c r="X4">
        <v>3222</v>
      </c>
      <c r="Z4">
        <v>3397</v>
      </c>
      <c r="AB4">
        <v>3582</v>
      </c>
      <c r="AD4">
        <v>4287</v>
      </c>
      <c r="AF4">
        <v>4994</v>
      </c>
      <c r="AG4">
        <v>5331</v>
      </c>
      <c r="AH4">
        <v>5759</v>
      </c>
      <c r="AI4">
        <v>5928</v>
      </c>
      <c r="AJ4">
        <v>5943</v>
      </c>
      <c r="AK4">
        <v>5714</v>
      </c>
      <c r="AL4">
        <v>5842</v>
      </c>
      <c r="AM4">
        <v>5717</v>
      </c>
      <c r="AN4">
        <v>5951</v>
      </c>
      <c r="AO4">
        <v>6129</v>
      </c>
      <c r="AP4">
        <v>6740</v>
      </c>
      <c r="AQ4">
        <v>6960</v>
      </c>
      <c r="AR4">
        <v>7096</v>
      </c>
      <c r="AS4">
        <v>7286</v>
      </c>
      <c r="AT4">
        <v>7695</v>
      </c>
      <c r="AU4">
        <v>7894</v>
      </c>
      <c r="AV4">
        <v>7765</v>
      </c>
    </row>
    <row r="5" spans="1:48">
      <c r="A5" t="s">
        <v>716</v>
      </c>
      <c r="AD5">
        <v>6035</v>
      </c>
      <c r="AE5">
        <v>6480</v>
      </c>
      <c r="AF5">
        <v>7090</v>
      </c>
      <c r="AG5">
        <v>7885</v>
      </c>
      <c r="AH5">
        <v>8375</v>
      </c>
      <c r="AI5">
        <v>8895</v>
      </c>
      <c r="AJ5">
        <v>9030</v>
      </c>
      <c r="AK5">
        <v>9520</v>
      </c>
      <c r="AL5">
        <v>9430</v>
      </c>
      <c r="AM5">
        <v>9580</v>
      </c>
      <c r="AN5">
        <v>9855</v>
      </c>
      <c r="AO5">
        <v>10260</v>
      </c>
      <c r="AP5">
        <v>10700</v>
      </c>
      <c r="AQ5">
        <v>11305</v>
      </c>
      <c r="AR5">
        <v>11350</v>
      </c>
      <c r="AS5">
        <v>11570</v>
      </c>
      <c r="AT5">
        <v>11940</v>
      </c>
      <c r="AU5">
        <v>12395</v>
      </c>
      <c r="AV5">
        <v>12178</v>
      </c>
    </row>
    <row r="6" spans="1:48">
      <c r="A6" t="s">
        <v>717</v>
      </c>
      <c r="B6">
        <v>190</v>
      </c>
      <c r="C6">
        <v>162</v>
      </c>
      <c r="D6">
        <v>170</v>
      </c>
      <c r="E6">
        <v>201</v>
      </c>
      <c r="F6">
        <v>180</v>
      </c>
      <c r="G6">
        <v>202</v>
      </c>
      <c r="H6">
        <v>212</v>
      </c>
      <c r="I6">
        <v>226</v>
      </c>
      <c r="J6">
        <v>228</v>
      </c>
      <c r="K6">
        <v>253</v>
      </c>
      <c r="L6">
        <v>256</v>
      </c>
      <c r="M6">
        <v>301</v>
      </c>
      <c r="N6">
        <v>341</v>
      </c>
      <c r="O6">
        <v>395</v>
      </c>
      <c r="P6" s="13">
        <v>416</v>
      </c>
      <c r="Q6" s="13">
        <v>441</v>
      </c>
      <c r="R6" s="13">
        <v>492</v>
      </c>
      <c r="S6" s="13">
        <v>551</v>
      </c>
      <c r="T6" s="13">
        <v>602</v>
      </c>
      <c r="U6" s="13">
        <v>602</v>
      </c>
      <c r="V6" s="13">
        <v>628</v>
      </c>
      <c r="W6" s="13">
        <v>685</v>
      </c>
      <c r="X6" s="13">
        <v>695</v>
      </c>
      <c r="Y6" s="13">
        <v>647</v>
      </c>
      <c r="Z6" s="13">
        <v>677</v>
      </c>
      <c r="AA6" s="13">
        <v>739</v>
      </c>
      <c r="AB6" s="13">
        <v>723</v>
      </c>
      <c r="AC6" s="13">
        <v>782</v>
      </c>
      <c r="AD6" s="13">
        <v>855</v>
      </c>
      <c r="AE6" s="13">
        <v>905</v>
      </c>
      <c r="AF6" s="13">
        <v>1030</v>
      </c>
      <c r="AG6" s="13">
        <v>1245</v>
      </c>
      <c r="AH6" s="13">
        <v>1148</v>
      </c>
      <c r="AI6" s="13">
        <v>1185</v>
      </c>
      <c r="AJ6" s="13">
        <v>1329</v>
      </c>
      <c r="AK6" s="13">
        <v>1461</v>
      </c>
      <c r="AL6" s="13">
        <v>1524</v>
      </c>
      <c r="AM6" s="13">
        <v>1448</v>
      </c>
      <c r="AN6" s="13">
        <v>1436</v>
      </c>
      <c r="AO6" s="13">
        <v>1410</v>
      </c>
      <c r="AP6" s="13">
        <v>1493</v>
      </c>
      <c r="AQ6" s="13">
        <v>1564</v>
      </c>
      <c r="AR6" s="13">
        <v>1583</v>
      </c>
      <c r="AS6" s="13">
        <v>1634</v>
      </c>
      <c r="AT6" s="13">
        <v>1601</v>
      </c>
      <c r="AU6" s="13">
        <v>1562</v>
      </c>
      <c r="AV6" s="13">
        <v>1612</v>
      </c>
    </row>
    <row r="7" spans="1:48"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48" ht="16.5">
      <c r="A8" t="s">
        <v>718</v>
      </c>
    </row>
    <row r="10" spans="1:48">
      <c r="A10" s="52" t="s">
        <v>719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3C28-6DF6-42DC-B7DF-C7670D4201EC}">
  <dimension ref="A1:P59"/>
  <sheetViews>
    <sheetView zoomScaleNormal="100" workbookViewId="0"/>
  </sheetViews>
  <sheetFormatPr baseColWidth="10" defaultColWidth="11.453125" defaultRowHeight="14.5"/>
  <cols>
    <col min="15" max="22" width="5.54296875" customWidth="1"/>
  </cols>
  <sheetData>
    <row r="1" spans="1:16" ht="15.5">
      <c r="A1" s="28" t="s">
        <v>226</v>
      </c>
      <c r="B1" s="31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>
      <c r="J2" t="s">
        <v>206</v>
      </c>
      <c r="M2" t="s">
        <v>207</v>
      </c>
      <c r="P2" t="s">
        <v>227</v>
      </c>
    </row>
    <row r="3" spans="1:16">
      <c r="B3" t="s">
        <v>206</v>
      </c>
      <c r="D3" t="s">
        <v>207</v>
      </c>
      <c r="F3" t="s">
        <v>220</v>
      </c>
    </row>
    <row r="4" spans="1:16">
      <c r="B4" s="32" t="s">
        <v>228</v>
      </c>
      <c r="C4" s="32" t="s">
        <v>229</v>
      </c>
      <c r="D4" s="32" t="s">
        <v>228</v>
      </c>
      <c r="E4" s="32" t="s">
        <v>229</v>
      </c>
      <c r="F4" s="32" t="s">
        <v>228</v>
      </c>
      <c r="G4" s="32" t="s">
        <v>229</v>
      </c>
    </row>
    <row r="5" spans="1:16">
      <c r="A5">
        <v>1970</v>
      </c>
      <c r="B5">
        <v>867</v>
      </c>
      <c r="C5">
        <v>2200</v>
      </c>
      <c r="D5">
        <v>1663</v>
      </c>
      <c r="E5">
        <v>2157</v>
      </c>
      <c r="F5">
        <v>1787</v>
      </c>
      <c r="G5">
        <v>1183</v>
      </c>
    </row>
    <row r="6" spans="1:16">
      <c r="A6">
        <v>1971</v>
      </c>
    </row>
    <row r="7" spans="1:16">
      <c r="A7">
        <v>1972</v>
      </c>
      <c r="B7">
        <v>976</v>
      </c>
      <c r="C7">
        <v>2419</v>
      </c>
      <c r="D7">
        <v>1992</v>
      </c>
      <c r="E7">
        <v>2408</v>
      </c>
      <c r="F7">
        <v>2147</v>
      </c>
      <c r="G7">
        <v>1453</v>
      </c>
    </row>
    <row r="8" spans="1:16">
      <c r="A8">
        <v>1973</v>
      </c>
    </row>
    <row r="9" spans="1:16">
      <c r="A9">
        <v>1974</v>
      </c>
      <c r="B9">
        <v>1011</v>
      </c>
      <c r="C9">
        <v>2449</v>
      </c>
      <c r="D9">
        <v>2309</v>
      </c>
      <c r="E9">
        <v>2698</v>
      </c>
      <c r="F9">
        <v>2310</v>
      </c>
      <c r="G9">
        <v>1682</v>
      </c>
    </row>
    <row r="10" spans="1:16">
      <c r="A10">
        <v>1975</v>
      </c>
    </row>
    <row r="11" spans="1:16">
      <c r="A11">
        <v>1976</v>
      </c>
    </row>
    <row r="12" spans="1:16">
      <c r="A12">
        <v>1977</v>
      </c>
      <c r="B12">
        <v>1202</v>
      </c>
      <c r="C12">
        <v>2801</v>
      </c>
      <c r="D12">
        <v>2556</v>
      </c>
      <c r="E12">
        <v>2777</v>
      </c>
      <c r="F12">
        <v>2600</v>
      </c>
      <c r="G12">
        <v>1924</v>
      </c>
    </row>
    <row r="13" spans="1:16">
      <c r="A13">
        <v>1978</v>
      </c>
    </row>
    <row r="14" spans="1:16">
      <c r="A14">
        <v>1979</v>
      </c>
      <c r="B14">
        <v>1390</v>
      </c>
      <c r="C14">
        <v>3000</v>
      </c>
      <c r="D14">
        <v>2906</v>
      </c>
      <c r="E14">
        <v>2732</v>
      </c>
      <c r="F14">
        <v>2816</v>
      </c>
      <c r="G14">
        <v>1966</v>
      </c>
    </row>
    <row r="15" spans="1:16">
      <c r="A15">
        <v>1980</v>
      </c>
    </row>
    <row r="16" spans="1:16">
      <c r="A16">
        <v>1981</v>
      </c>
      <c r="B16">
        <v>1524</v>
      </c>
      <c r="C16">
        <v>2677</v>
      </c>
      <c r="D16">
        <v>3125</v>
      </c>
      <c r="E16">
        <v>2760</v>
      </c>
      <c r="F16">
        <v>2899</v>
      </c>
      <c r="G16">
        <v>2040</v>
      </c>
    </row>
    <row r="17" spans="1:7">
      <c r="A17">
        <v>1982</v>
      </c>
    </row>
    <row r="18" spans="1:7">
      <c r="A18">
        <v>1983</v>
      </c>
      <c r="B18">
        <v>1821</v>
      </c>
      <c r="C18">
        <v>2588</v>
      </c>
      <c r="D18">
        <v>3544</v>
      </c>
      <c r="E18">
        <v>3257</v>
      </c>
      <c r="F18">
        <v>2985</v>
      </c>
      <c r="G18">
        <v>1993</v>
      </c>
    </row>
    <row r="19" spans="1:7">
      <c r="A19">
        <v>1984</v>
      </c>
    </row>
    <row r="20" spans="1:7">
      <c r="A20">
        <v>1985</v>
      </c>
      <c r="B20">
        <v>2995</v>
      </c>
      <c r="C20">
        <v>3692</v>
      </c>
      <c r="D20">
        <v>3605</v>
      </c>
      <c r="E20">
        <v>3490</v>
      </c>
      <c r="F20">
        <v>3167</v>
      </c>
      <c r="G20">
        <v>2087</v>
      </c>
    </row>
    <row r="21" spans="1:7">
      <c r="A21">
        <v>1986</v>
      </c>
    </row>
    <row r="22" spans="1:7">
      <c r="A22">
        <v>1987</v>
      </c>
      <c r="B22">
        <v>4102</v>
      </c>
      <c r="C22">
        <v>3085</v>
      </c>
      <c r="D22">
        <v>4181</v>
      </c>
      <c r="E22">
        <v>3438</v>
      </c>
      <c r="F22">
        <v>3274</v>
      </c>
      <c r="G22">
        <v>2060</v>
      </c>
    </row>
    <row r="23" spans="1:7">
      <c r="A23">
        <v>1988</v>
      </c>
    </row>
    <row r="24" spans="1:7">
      <c r="A24">
        <v>1989</v>
      </c>
      <c r="B24">
        <v>3862</v>
      </c>
      <c r="C24">
        <v>2717</v>
      </c>
      <c r="D24">
        <v>4725</v>
      </c>
      <c r="E24">
        <v>3383</v>
      </c>
      <c r="F24">
        <v>3669</v>
      </c>
      <c r="G24">
        <v>2115</v>
      </c>
    </row>
    <row r="25" spans="1:7">
      <c r="A25">
        <v>1990</v>
      </c>
    </row>
    <row r="26" spans="1:7">
      <c r="A26">
        <v>1991</v>
      </c>
      <c r="B26">
        <v>4599</v>
      </c>
      <c r="C26">
        <v>2148</v>
      </c>
      <c r="D26">
        <v>4817</v>
      </c>
      <c r="E26">
        <v>2993</v>
      </c>
      <c r="F26">
        <v>4154</v>
      </c>
      <c r="G26">
        <v>1819</v>
      </c>
    </row>
    <row r="27" spans="1:7">
      <c r="A27">
        <v>1992</v>
      </c>
    </row>
    <row r="28" spans="1:7">
      <c r="A28">
        <v>1993</v>
      </c>
      <c r="B28">
        <v>5021</v>
      </c>
      <c r="C28">
        <v>2461</v>
      </c>
      <c r="D28">
        <v>5045</v>
      </c>
      <c r="E28">
        <v>2981</v>
      </c>
      <c r="F28">
        <v>4737</v>
      </c>
      <c r="G28">
        <v>1921</v>
      </c>
    </row>
    <row r="29" spans="1:7">
      <c r="A29">
        <v>1994</v>
      </c>
    </row>
    <row r="30" spans="1:7">
      <c r="A30">
        <v>1995</v>
      </c>
      <c r="B30">
        <v>6169</v>
      </c>
      <c r="C30">
        <v>3268</v>
      </c>
      <c r="D30">
        <v>4802</v>
      </c>
      <c r="E30">
        <v>2809</v>
      </c>
      <c r="F30">
        <v>4993</v>
      </c>
      <c r="G30">
        <v>1962</v>
      </c>
    </row>
    <row r="31" spans="1:7">
      <c r="A31">
        <v>1996</v>
      </c>
    </row>
    <row r="32" spans="1:7">
      <c r="A32">
        <v>1997</v>
      </c>
      <c r="B32">
        <v>7662</v>
      </c>
      <c r="C32">
        <v>2748</v>
      </c>
      <c r="D32">
        <v>4767</v>
      </c>
      <c r="E32">
        <v>2696</v>
      </c>
      <c r="F32">
        <v>5091</v>
      </c>
      <c r="G32">
        <v>1971</v>
      </c>
    </row>
    <row r="33" spans="1:7">
      <c r="A33">
        <v>1998</v>
      </c>
    </row>
    <row r="34" spans="1:7">
      <c r="A34">
        <v>1999</v>
      </c>
      <c r="B34">
        <v>8080</v>
      </c>
      <c r="C34">
        <v>2915</v>
      </c>
      <c r="D34">
        <v>4718</v>
      </c>
      <c r="E34">
        <v>2418</v>
      </c>
      <c r="F34">
        <v>5521</v>
      </c>
      <c r="G34">
        <v>1792</v>
      </c>
    </row>
    <row r="35" spans="1:7">
      <c r="A35">
        <v>2000</v>
      </c>
    </row>
    <row r="36" spans="1:7">
      <c r="A36">
        <v>2001</v>
      </c>
      <c r="B36">
        <v>9321</v>
      </c>
      <c r="C36">
        <v>2952</v>
      </c>
      <c r="D36">
        <v>4723</v>
      </c>
      <c r="E36">
        <v>2265</v>
      </c>
      <c r="F36">
        <v>5670</v>
      </c>
      <c r="G36">
        <v>1814</v>
      </c>
    </row>
    <row r="37" spans="1:7">
      <c r="A37">
        <v>2002</v>
      </c>
    </row>
    <row r="38" spans="1:7">
      <c r="A38">
        <v>2003</v>
      </c>
      <c r="B38">
        <v>9368</v>
      </c>
      <c r="C38">
        <v>4022</v>
      </c>
      <c r="D38">
        <v>4962</v>
      </c>
      <c r="E38">
        <v>2276</v>
      </c>
      <c r="F38">
        <v>6251</v>
      </c>
      <c r="G38">
        <v>1667</v>
      </c>
    </row>
    <row r="39" spans="1:7">
      <c r="A39">
        <v>2004</v>
      </c>
      <c r="B39">
        <v>8915</v>
      </c>
      <c r="C39">
        <v>4515</v>
      </c>
      <c r="D39">
        <v>5020</v>
      </c>
      <c r="E39">
        <v>2200</v>
      </c>
      <c r="F39">
        <v>6800</v>
      </c>
      <c r="G39">
        <v>1700</v>
      </c>
    </row>
    <row r="40" spans="1:7">
      <c r="A40">
        <v>2005</v>
      </c>
      <c r="B40">
        <v>8617</v>
      </c>
      <c r="C40">
        <v>4671</v>
      </c>
      <c r="D40">
        <v>5088</v>
      </c>
      <c r="E40">
        <v>2188</v>
      </c>
      <c r="F40">
        <v>7511</v>
      </c>
      <c r="G40">
        <v>1909</v>
      </c>
    </row>
    <row r="41" spans="1:7">
      <c r="A41">
        <v>2006</v>
      </c>
      <c r="B41">
        <v>9530</v>
      </c>
      <c r="C41">
        <v>4351</v>
      </c>
      <c r="D41">
        <v>5200</v>
      </c>
      <c r="E41">
        <v>2300</v>
      </c>
      <c r="F41">
        <v>7870</v>
      </c>
      <c r="G41">
        <v>2000</v>
      </c>
    </row>
    <row r="42" spans="1:7">
      <c r="A42">
        <v>2007</v>
      </c>
      <c r="B42">
        <v>10372</v>
      </c>
      <c r="C42">
        <v>4476</v>
      </c>
      <c r="D42">
        <v>5523</v>
      </c>
      <c r="E42">
        <v>2273</v>
      </c>
      <c r="F42">
        <v>8474</v>
      </c>
      <c r="G42">
        <v>2537</v>
      </c>
    </row>
    <row r="43" spans="1:7">
      <c r="A43">
        <v>2008</v>
      </c>
      <c r="B43">
        <v>11027</v>
      </c>
      <c r="C43">
        <v>4969</v>
      </c>
      <c r="D43">
        <v>5796</v>
      </c>
      <c r="E43">
        <v>2369</v>
      </c>
      <c r="F43">
        <v>8770</v>
      </c>
      <c r="G43">
        <v>2571</v>
      </c>
    </row>
    <row r="44" spans="1:7">
      <c r="A44" s="76" t="s">
        <v>225</v>
      </c>
      <c r="B44">
        <v>10783</v>
      </c>
      <c r="C44">
        <v>4890</v>
      </c>
      <c r="D44">
        <v>6328</v>
      </c>
      <c r="E44">
        <v>2435</v>
      </c>
      <c r="F44">
        <v>9162</v>
      </c>
      <c r="G44">
        <v>2493</v>
      </c>
    </row>
    <row r="45" spans="1:7">
      <c r="A45">
        <v>2010</v>
      </c>
      <c r="B45">
        <v>10622</v>
      </c>
      <c r="C45">
        <v>4699</v>
      </c>
      <c r="D45">
        <v>6360</v>
      </c>
      <c r="E45">
        <v>2472</v>
      </c>
      <c r="F45">
        <v>9468</v>
      </c>
      <c r="G45">
        <v>2500</v>
      </c>
    </row>
    <row r="46" spans="1:7">
      <c r="A46">
        <v>2011</v>
      </c>
      <c r="B46" s="13">
        <v>10925</v>
      </c>
      <c r="C46" s="13">
        <v>4620</v>
      </c>
      <c r="D46" s="13">
        <v>6543</v>
      </c>
      <c r="E46" s="13">
        <v>2580</v>
      </c>
      <c r="F46" s="13">
        <v>9760</v>
      </c>
      <c r="G46" s="13">
        <v>2522</v>
      </c>
    </row>
    <row r="47" spans="1:7">
      <c r="A47">
        <v>2012</v>
      </c>
      <c r="B47" s="13">
        <v>11375</v>
      </c>
      <c r="C47" s="13">
        <v>4687</v>
      </c>
      <c r="D47" s="13">
        <v>6611</v>
      </c>
      <c r="E47" s="13">
        <v>2621</v>
      </c>
      <c r="F47" s="13">
        <v>9855</v>
      </c>
      <c r="G47" s="13">
        <v>2558</v>
      </c>
    </row>
    <row r="48" spans="1:7">
      <c r="A48">
        <v>2013</v>
      </c>
      <c r="B48" s="13">
        <v>11508</v>
      </c>
      <c r="C48" s="13">
        <v>4863</v>
      </c>
      <c r="D48" s="13">
        <v>6749</v>
      </c>
      <c r="E48" s="13">
        <v>2700</v>
      </c>
      <c r="F48" s="13">
        <v>10054</v>
      </c>
      <c r="G48" s="13">
        <v>2660</v>
      </c>
    </row>
    <row r="49" spans="1:7">
      <c r="A49">
        <v>2014</v>
      </c>
      <c r="B49" s="13">
        <v>12284</v>
      </c>
      <c r="C49" s="13">
        <v>5648</v>
      </c>
      <c r="D49" s="13">
        <v>6657</v>
      </c>
      <c r="E49" s="13">
        <v>2698</v>
      </c>
      <c r="F49" s="13">
        <v>10296</v>
      </c>
      <c r="G49" s="13">
        <v>2714</v>
      </c>
    </row>
    <row r="50" spans="1:7">
      <c r="A50">
        <v>2015</v>
      </c>
      <c r="B50" s="13">
        <v>13000</v>
      </c>
      <c r="C50" s="13">
        <v>6087</v>
      </c>
      <c r="D50" s="13">
        <v>6655.8</v>
      </c>
      <c r="E50" s="13">
        <v>2714.4999999999991</v>
      </c>
      <c r="F50" s="13">
        <v>10976</v>
      </c>
      <c r="G50" s="13">
        <v>2976</v>
      </c>
    </row>
    <row r="51" spans="1:7">
      <c r="A51">
        <v>2016</v>
      </c>
      <c r="B51" s="13">
        <v>13396</v>
      </c>
      <c r="C51" s="13">
        <v>6220</v>
      </c>
      <c r="D51" s="13">
        <v>6722</v>
      </c>
      <c r="E51" s="13">
        <v>2643</v>
      </c>
      <c r="F51" s="13">
        <v>11795</v>
      </c>
      <c r="G51" s="13">
        <v>3142</v>
      </c>
    </row>
    <row r="52" spans="1:7">
      <c r="A52">
        <v>2017</v>
      </c>
      <c r="B52" s="13">
        <v>14432</v>
      </c>
      <c r="C52" s="13">
        <v>6773</v>
      </c>
      <c r="D52" s="13">
        <v>6662.1</v>
      </c>
      <c r="E52" s="13">
        <v>2692.4000000000015</v>
      </c>
      <c r="F52" s="13">
        <v>12538</v>
      </c>
      <c r="G52" s="13">
        <v>3137</v>
      </c>
    </row>
    <row r="53" spans="1:7">
      <c r="A53">
        <v>2018</v>
      </c>
      <c r="B53" s="13">
        <v>14597.7</v>
      </c>
      <c r="C53" s="13">
        <v>6381.5999999999985</v>
      </c>
      <c r="D53" s="13">
        <v>6685</v>
      </c>
      <c r="E53" s="13">
        <v>2699.7999999999993</v>
      </c>
      <c r="F53" s="13">
        <v>13050.596799999999</v>
      </c>
      <c r="G53" s="13">
        <v>3186.8032000000021</v>
      </c>
    </row>
    <row r="54" spans="1:7">
      <c r="A54">
        <v>2019</v>
      </c>
      <c r="B54" s="13">
        <v>15321.9</v>
      </c>
      <c r="C54" s="13">
        <v>6855.8000000000011</v>
      </c>
      <c r="D54" s="13">
        <v>6739</v>
      </c>
      <c r="E54" s="13">
        <v>2848</v>
      </c>
      <c r="F54" s="13">
        <v>13836</v>
      </c>
      <c r="G54" s="13">
        <v>3121</v>
      </c>
    </row>
    <row r="55" spans="1:7">
      <c r="A55">
        <v>2020</v>
      </c>
      <c r="B55" s="13">
        <v>16254</v>
      </c>
      <c r="C55" s="13">
        <v>6836</v>
      </c>
      <c r="D55" s="13">
        <v>6827</v>
      </c>
      <c r="E55" s="13">
        <v>2904</v>
      </c>
      <c r="F55" s="13">
        <v>13235</v>
      </c>
      <c r="G55" s="13">
        <v>2891</v>
      </c>
    </row>
    <row r="56" spans="1:7">
      <c r="A56">
        <v>2021</v>
      </c>
      <c r="B56" s="13">
        <v>17321</v>
      </c>
      <c r="C56" s="13">
        <v>6423</v>
      </c>
      <c r="D56" s="13">
        <v>7004</v>
      </c>
      <c r="E56" s="13">
        <v>3184</v>
      </c>
      <c r="F56" s="13">
        <v>14110</v>
      </c>
      <c r="G56" s="13">
        <v>3332</v>
      </c>
    </row>
    <row r="57" spans="1:7">
      <c r="A57">
        <v>2022</v>
      </c>
      <c r="B57" s="13">
        <v>18403</v>
      </c>
      <c r="C57" s="13">
        <v>6787</v>
      </c>
      <c r="D57" s="13">
        <v>7103</v>
      </c>
      <c r="E57" s="13">
        <v>3258</v>
      </c>
      <c r="F57" s="13">
        <v>14611</v>
      </c>
      <c r="G57" s="13">
        <v>3410</v>
      </c>
    </row>
    <row r="59" spans="1:7">
      <c r="A59" s="17" t="s">
        <v>211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E157B-B7C9-4C8C-90AD-90CDBB9C166C}">
  <dimension ref="A1:AC46"/>
  <sheetViews>
    <sheetView zoomScale="70" zoomScaleNormal="70" workbookViewId="0">
      <selection activeCell="AD15" sqref="AD15"/>
    </sheetView>
  </sheetViews>
  <sheetFormatPr baseColWidth="10" defaultColWidth="11.453125" defaultRowHeight="14.5"/>
  <cols>
    <col min="1" max="1" width="22.6328125" customWidth="1"/>
    <col min="2" max="2" width="5.36328125" customWidth="1"/>
    <col min="3" max="3" width="12.36328125" customWidth="1"/>
    <col min="4" max="4" width="4.6328125" customWidth="1"/>
    <col min="5" max="5" width="4.6328125" bestFit="1" customWidth="1"/>
    <col min="6" max="6" width="4.6328125" customWidth="1"/>
    <col min="7" max="7" width="4.6328125" bestFit="1" customWidth="1"/>
    <col min="8" max="8" width="4.6328125" customWidth="1"/>
    <col min="9" max="17" width="4.6328125" bestFit="1" customWidth="1"/>
    <col min="18" max="24" width="5.6328125" bestFit="1" customWidth="1"/>
    <col min="25" max="25" width="7.36328125" customWidth="1"/>
    <col min="26" max="26" width="4.6328125" bestFit="1" customWidth="1"/>
  </cols>
  <sheetData>
    <row r="1" spans="1:29">
      <c r="A1" s="53" t="s">
        <v>720</v>
      </c>
      <c r="AB1" s="71"/>
      <c r="AC1" s="50"/>
    </row>
    <row r="2" spans="1:29">
      <c r="AB2" s="71"/>
      <c r="AC2" s="50"/>
    </row>
    <row r="4" spans="1:29">
      <c r="B4" t="s">
        <v>721</v>
      </c>
    </row>
    <row r="5" spans="1:29">
      <c r="B5" s="27" t="s">
        <v>722</v>
      </c>
    </row>
    <row r="6" spans="1:29">
      <c r="B6" s="47">
        <v>2000</v>
      </c>
      <c r="C6" s="47">
        <v>2001</v>
      </c>
      <c r="D6" s="47">
        <v>2002</v>
      </c>
      <c r="E6" s="47">
        <v>2003</v>
      </c>
      <c r="F6" s="47">
        <v>2004</v>
      </c>
      <c r="G6" s="47">
        <v>2005</v>
      </c>
      <c r="H6" s="47">
        <v>2006</v>
      </c>
      <c r="I6" s="47">
        <v>2007</v>
      </c>
      <c r="J6" s="47">
        <v>2008</v>
      </c>
      <c r="K6" s="47">
        <v>2009</v>
      </c>
      <c r="L6" s="47">
        <v>2010</v>
      </c>
      <c r="M6" s="47">
        <v>2011</v>
      </c>
      <c r="N6" s="47">
        <v>2012</v>
      </c>
      <c r="O6" s="47">
        <v>2013</v>
      </c>
      <c r="P6" s="47">
        <v>2014</v>
      </c>
      <c r="Q6" s="47">
        <v>2015</v>
      </c>
      <c r="R6" s="47">
        <v>2016</v>
      </c>
      <c r="S6" s="47">
        <v>2017</v>
      </c>
      <c r="T6" s="47">
        <v>2018</v>
      </c>
      <c r="U6" s="47">
        <v>2019</v>
      </c>
      <c r="V6" s="47">
        <v>2020</v>
      </c>
      <c r="W6" s="47">
        <v>2021</v>
      </c>
      <c r="X6" s="47">
        <v>2022</v>
      </c>
      <c r="Y6" s="48">
        <v>2023</v>
      </c>
    </row>
    <row r="7" spans="1:29">
      <c r="A7" t="s">
        <v>723</v>
      </c>
      <c r="C7">
        <v>328</v>
      </c>
      <c r="E7">
        <v>337</v>
      </c>
      <c r="G7">
        <v>438</v>
      </c>
      <c r="I7">
        <v>464</v>
      </c>
      <c r="J7">
        <v>499</v>
      </c>
      <c r="K7">
        <v>550</v>
      </c>
      <c r="L7">
        <v>575</v>
      </c>
      <c r="M7">
        <v>561</v>
      </c>
      <c r="N7">
        <v>551</v>
      </c>
      <c r="O7">
        <v>547</v>
      </c>
      <c r="P7">
        <v>550</v>
      </c>
      <c r="Q7">
        <v>548</v>
      </c>
      <c r="R7">
        <v>535</v>
      </c>
      <c r="S7">
        <v>605</v>
      </c>
      <c r="T7">
        <v>651</v>
      </c>
      <c r="U7">
        <v>691</v>
      </c>
      <c r="V7">
        <v>680</v>
      </c>
      <c r="W7">
        <v>688</v>
      </c>
      <c r="X7">
        <v>705</v>
      </c>
      <c r="Y7">
        <v>746</v>
      </c>
    </row>
    <row r="8" spans="1:29">
      <c r="A8" t="s">
        <v>724</v>
      </c>
      <c r="D8">
        <v>550</v>
      </c>
      <c r="E8">
        <v>585</v>
      </c>
      <c r="F8">
        <v>550</v>
      </c>
      <c r="G8">
        <v>640</v>
      </c>
      <c r="H8">
        <v>620</v>
      </c>
      <c r="I8">
        <v>660</v>
      </c>
      <c r="J8">
        <v>710</v>
      </c>
      <c r="K8">
        <v>750</v>
      </c>
      <c r="L8">
        <v>850</v>
      </c>
      <c r="M8">
        <v>865</v>
      </c>
      <c r="N8">
        <v>850</v>
      </c>
      <c r="O8">
        <v>870</v>
      </c>
      <c r="P8">
        <v>900</v>
      </c>
      <c r="Q8">
        <v>890</v>
      </c>
      <c r="R8">
        <v>935</v>
      </c>
      <c r="S8">
        <v>915</v>
      </c>
      <c r="T8">
        <v>1010</v>
      </c>
      <c r="U8">
        <v>995</v>
      </c>
      <c r="V8">
        <v>965</v>
      </c>
      <c r="W8">
        <v>950</v>
      </c>
      <c r="X8">
        <v>1005</v>
      </c>
      <c r="Y8">
        <v>965</v>
      </c>
    </row>
    <row r="9" spans="1:29">
      <c r="A9" t="s">
        <v>725</v>
      </c>
      <c r="B9" s="13">
        <v>67</v>
      </c>
      <c r="C9" s="13">
        <v>78</v>
      </c>
      <c r="D9" s="13">
        <v>86</v>
      </c>
      <c r="E9" s="13">
        <v>73</v>
      </c>
      <c r="F9" s="13">
        <v>89</v>
      </c>
      <c r="G9" s="13">
        <v>82</v>
      </c>
      <c r="H9" s="13">
        <v>111</v>
      </c>
      <c r="I9" s="13">
        <v>118</v>
      </c>
      <c r="J9" s="13">
        <v>131</v>
      </c>
      <c r="K9" s="13">
        <v>108</v>
      </c>
      <c r="L9" s="13">
        <v>98</v>
      </c>
      <c r="M9" s="13">
        <v>103</v>
      </c>
      <c r="N9" s="13">
        <v>129</v>
      </c>
      <c r="O9" s="13">
        <v>142</v>
      </c>
      <c r="P9" s="13">
        <v>151</v>
      </c>
      <c r="Q9" s="13">
        <v>133</v>
      </c>
      <c r="R9" s="13">
        <v>144</v>
      </c>
      <c r="S9" s="13">
        <v>131</v>
      </c>
      <c r="T9" s="13">
        <v>126</v>
      </c>
      <c r="U9" s="13">
        <v>131</v>
      </c>
      <c r="V9" s="13">
        <v>122</v>
      </c>
      <c r="W9" s="13">
        <v>122</v>
      </c>
      <c r="X9" s="13">
        <v>136</v>
      </c>
      <c r="Y9" s="13">
        <v>130</v>
      </c>
    </row>
    <row r="10" spans="1:29">
      <c r="B10" s="27" t="s">
        <v>657</v>
      </c>
    </row>
    <row r="11" spans="1:29">
      <c r="B11" s="47">
        <v>2000</v>
      </c>
      <c r="C11" s="47">
        <v>2001</v>
      </c>
      <c r="D11" s="47">
        <v>2002</v>
      </c>
      <c r="E11" s="47">
        <v>2003</v>
      </c>
      <c r="F11" s="47">
        <v>2004</v>
      </c>
      <c r="G11" s="47">
        <v>2005</v>
      </c>
      <c r="H11" s="47">
        <v>2006</v>
      </c>
      <c r="I11" s="47">
        <v>2007</v>
      </c>
      <c r="J11" s="47">
        <v>2008</v>
      </c>
      <c r="K11" s="47">
        <v>2009</v>
      </c>
      <c r="L11" s="47">
        <v>2010</v>
      </c>
      <c r="M11" s="47">
        <v>2011</v>
      </c>
      <c r="N11" s="47">
        <v>2012</v>
      </c>
      <c r="O11" s="47">
        <v>2013</v>
      </c>
      <c r="P11" s="47">
        <v>2014</v>
      </c>
      <c r="Q11" s="47">
        <v>2015</v>
      </c>
      <c r="R11" s="47">
        <v>2016</v>
      </c>
      <c r="S11" s="47">
        <v>2017</v>
      </c>
      <c r="T11" s="47">
        <v>2018</v>
      </c>
      <c r="U11" s="47">
        <v>2019</v>
      </c>
      <c r="V11" s="47">
        <v>2020</v>
      </c>
      <c r="W11" s="47">
        <v>2021</v>
      </c>
      <c r="X11" s="47">
        <v>2022</v>
      </c>
      <c r="Y11" s="47">
        <v>2023</v>
      </c>
    </row>
    <row r="12" spans="1:29">
      <c r="A12" t="s">
        <v>723</v>
      </c>
      <c r="C12">
        <v>741</v>
      </c>
      <c r="E12">
        <v>811</v>
      </c>
      <c r="G12">
        <v>893</v>
      </c>
      <c r="I12">
        <v>1118</v>
      </c>
      <c r="J12">
        <v>1231</v>
      </c>
      <c r="K12">
        <v>1242</v>
      </c>
      <c r="L12">
        <v>1253</v>
      </c>
      <c r="M12">
        <v>1294</v>
      </c>
      <c r="N12">
        <v>1259</v>
      </c>
      <c r="O12">
        <v>1352</v>
      </c>
      <c r="P12">
        <v>1320</v>
      </c>
      <c r="Q12">
        <v>1377</v>
      </c>
      <c r="R12">
        <v>1469</v>
      </c>
      <c r="S12">
        <v>1622</v>
      </c>
      <c r="T12">
        <v>1680</v>
      </c>
      <c r="U12">
        <v>1759</v>
      </c>
      <c r="V12">
        <v>1825</v>
      </c>
      <c r="W12">
        <v>1956</v>
      </c>
      <c r="X12">
        <v>2073</v>
      </c>
      <c r="Y12">
        <v>2107</v>
      </c>
    </row>
    <row r="13" spans="1:29">
      <c r="A13" t="s">
        <v>724</v>
      </c>
      <c r="D13">
        <v>820</v>
      </c>
      <c r="E13">
        <v>910</v>
      </c>
      <c r="F13">
        <v>1005</v>
      </c>
      <c r="G13">
        <v>1310</v>
      </c>
      <c r="H13">
        <v>1460</v>
      </c>
      <c r="I13">
        <v>1625</v>
      </c>
      <c r="J13">
        <v>1760</v>
      </c>
      <c r="K13">
        <v>1795</v>
      </c>
      <c r="L13">
        <v>1840</v>
      </c>
      <c r="M13">
        <v>1860</v>
      </c>
      <c r="N13">
        <v>2025</v>
      </c>
      <c r="O13">
        <v>2010</v>
      </c>
      <c r="P13">
        <v>2005</v>
      </c>
      <c r="Q13">
        <v>2115</v>
      </c>
      <c r="R13">
        <v>2245</v>
      </c>
      <c r="S13">
        <v>2365</v>
      </c>
      <c r="T13">
        <v>2440</v>
      </c>
      <c r="U13">
        <v>2440</v>
      </c>
      <c r="V13">
        <v>2565</v>
      </c>
      <c r="W13">
        <v>2725</v>
      </c>
      <c r="X13">
        <v>2905</v>
      </c>
      <c r="Y13">
        <v>2875</v>
      </c>
    </row>
    <row r="14" spans="1:29">
      <c r="A14" t="s">
        <v>725</v>
      </c>
      <c r="B14" s="13">
        <v>26</v>
      </c>
      <c r="C14" s="13">
        <v>111</v>
      </c>
      <c r="D14" s="13">
        <v>132</v>
      </c>
      <c r="E14" s="13">
        <v>160</v>
      </c>
      <c r="F14" s="13">
        <v>143</v>
      </c>
      <c r="G14" s="13">
        <v>147</v>
      </c>
      <c r="H14" s="13">
        <v>184</v>
      </c>
      <c r="I14" s="13">
        <v>225</v>
      </c>
      <c r="J14" s="13">
        <v>277</v>
      </c>
      <c r="K14" s="13">
        <v>251</v>
      </c>
      <c r="L14" s="13">
        <v>247</v>
      </c>
      <c r="M14" s="13">
        <v>260</v>
      </c>
      <c r="N14" s="13">
        <v>287</v>
      </c>
      <c r="O14" s="13">
        <v>279</v>
      </c>
      <c r="P14" s="13">
        <v>291</v>
      </c>
      <c r="Q14" s="13">
        <v>336</v>
      </c>
      <c r="R14" s="13">
        <v>318</v>
      </c>
      <c r="S14" s="13">
        <v>301</v>
      </c>
      <c r="T14" s="13">
        <v>356</v>
      </c>
      <c r="U14" s="13">
        <v>350</v>
      </c>
      <c r="V14" s="13">
        <v>351</v>
      </c>
      <c r="W14" s="13">
        <v>356</v>
      </c>
      <c r="X14" s="13">
        <v>369</v>
      </c>
      <c r="Y14" s="13">
        <v>337</v>
      </c>
    </row>
    <row r="15" spans="1:29">
      <c r="B15" s="27" t="s">
        <v>726</v>
      </c>
    </row>
    <row r="16" spans="1:29">
      <c r="B16" s="47">
        <v>2000</v>
      </c>
      <c r="C16" s="47">
        <v>2001</v>
      </c>
      <c r="D16" s="47">
        <v>2002</v>
      </c>
      <c r="E16" s="47">
        <v>2003</v>
      </c>
      <c r="F16" s="47">
        <v>2004</v>
      </c>
      <c r="G16" s="47">
        <v>2005</v>
      </c>
      <c r="H16" s="47">
        <v>2006</v>
      </c>
      <c r="I16" s="47">
        <v>2007</v>
      </c>
      <c r="J16" s="47">
        <v>2008</v>
      </c>
      <c r="K16" s="47">
        <v>2009</v>
      </c>
      <c r="L16" s="47">
        <v>2010</v>
      </c>
      <c r="M16" s="47">
        <v>2011</v>
      </c>
      <c r="N16" s="47">
        <v>2012</v>
      </c>
      <c r="O16" s="47">
        <v>2013</v>
      </c>
      <c r="P16" s="47">
        <v>2014</v>
      </c>
      <c r="Q16" s="47">
        <v>2015</v>
      </c>
      <c r="R16" s="47">
        <v>2016</v>
      </c>
      <c r="S16" s="47">
        <v>2017</v>
      </c>
      <c r="T16" s="47">
        <v>2018</v>
      </c>
      <c r="U16" s="47">
        <v>2019</v>
      </c>
      <c r="V16" s="47">
        <v>2020</v>
      </c>
      <c r="W16" s="47">
        <v>2021</v>
      </c>
      <c r="X16" s="47">
        <v>2022</v>
      </c>
      <c r="Y16" s="47">
        <v>2023</v>
      </c>
    </row>
    <row r="17" spans="1:25">
      <c r="A17" t="s">
        <v>723</v>
      </c>
      <c r="C17">
        <v>1538</v>
      </c>
      <c r="E17">
        <v>1640</v>
      </c>
      <c r="G17">
        <v>1873</v>
      </c>
      <c r="I17">
        <v>2021</v>
      </c>
      <c r="J17">
        <v>2192</v>
      </c>
      <c r="K17">
        <v>2375</v>
      </c>
      <c r="L17">
        <v>2519</v>
      </c>
      <c r="M17">
        <v>2499</v>
      </c>
      <c r="N17">
        <v>2337</v>
      </c>
      <c r="O17">
        <v>2263</v>
      </c>
      <c r="P17">
        <v>2256</v>
      </c>
      <c r="Q17">
        <v>2324</v>
      </c>
      <c r="R17">
        <v>2471</v>
      </c>
      <c r="S17">
        <v>2704</v>
      </c>
      <c r="T17">
        <v>2805</v>
      </c>
      <c r="U17">
        <v>2748</v>
      </c>
      <c r="V17">
        <v>2868</v>
      </c>
      <c r="W17">
        <v>3060</v>
      </c>
      <c r="X17">
        <v>3050</v>
      </c>
      <c r="Y17">
        <v>2963</v>
      </c>
    </row>
    <row r="18" spans="1:25">
      <c r="A18" t="s">
        <v>724</v>
      </c>
      <c r="D18">
        <v>1875</v>
      </c>
      <c r="E18">
        <v>2040</v>
      </c>
      <c r="F18">
        <v>2285</v>
      </c>
      <c r="G18">
        <v>2585</v>
      </c>
      <c r="H18">
        <v>2745</v>
      </c>
      <c r="I18">
        <v>2895</v>
      </c>
      <c r="J18">
        <v>3235</v>
      </c>
      <c r="K18">
        <v>3500</v>
      </c>
      <c r="L18">
        <v>3700</v>
      </c>
      <c r="M18">
        <v>3625</v>
      </c>
      <c r="N18">
        <v>3660</v>
      </c>
      <c r="O18">
        <v>3500</v>
      </c>
      <c r="P18">
        <v>3575</v>
      </c>
      <c r="Q18">
        <v>3645</v>
      </c>
      <c r="R18">
        <v>3775</v>
      </c>
      <c r="S18">
        <v>3915</v>
      </c>
      <c r="T18">
        <v>4090</v>
      </c>
      <c r="U18">
        <v>4225</v>
      </c>
      <c r="V18">
        <v>4410</v>
      </c>
      <c r="W18">
        <v>4575</v>
      </c>
      <c r="X18">
        <v>4735</v>
      </c>
      <c r="Y18">
        <v>4635</v>
      </c>
    </row>
    <row r="19" spans="1:25">
      <c r="A19" t="s">
        <v>725</v>
      </c>
      <c r="B19" s="13">
        <v>328</v>
      </c>
      <c r="C19" s="13">
        <v>337</v>
      </c>
      <c r="D19" s="13">
        <v>367</v>
      </c>
      <c r="E19" s="13">
        <v>332</v>
      </c>
      <c r="F19" s="13">
        <v>361</v>
      </c>
      <c r="G19" s="13">
        <v>406</v>
      </c>
      <c r="H19" s="13">
        <v>394</v>
      </c>
      <c r="I19" s="13">
        <v>441</v>
      </c>
      <c r="J19" s="13">
        <v>500</v>
      </c>
      <c r="K19" s="13">
        <v>453</v>
      </c>
      <c r="L19" s="13">
        <v>453</v>
      </c>
      <c r="M19" s="13">
        <v>570</v>
      </c>
      <c r="N19" s="13">
        <v>574</v>
      </c>
      <c r="O19" s="13">
        <v>618</v>
      </c>
      <c r="P19" s="13">
        <v>561</v>
      </c>
      <c r="Q19" s="13">
        <v>536</v>
      </c>
      <c r="R19" s="13">
        <v>516</v>
      </c>
      <c r="S19" s="13">
        <v>584</v>
      </c>
      <c r="T19" s="13">
        <v>595</v>
      </c>
      <c r="U19" s="13">
        <v>628</v>
      </c>
      <c r="V19" s="13">
        <v>609</v>
      </c>
      <c r="W19" s="13">
        <v>652</v>
      </c>
      <c r="X19" s="13">
        <v>582</v>
      </c>
      <c r="Y19" s="13">
        <v>681</v>
      </c>
    </row>
    <row r="20" spans="1:25">
      <c r="B20" s="27" t="s">
        <v>658</v>
      </c>
    </row>
    <row r="21" spans="1:25">
      <c r="B21" s="47">
        <v>2000</v>
      </c>
      <c r="C21" s="47">
        <v>2001</v>
      </c>
      <c r="D21" s="47">
        <v>2002</v>
      </c>
      <c r="E21" s="47">
        <v>2003</v>
      </c>
      <c r="F21" s="47">
        <v>2004</v>
      </c>
      <c r="G21" s="47">
        <v>2005</v>
      </c>
      <c r="H21" s="47">
        <v>2006</v>
      </c>
      <c r="I21" s="47">
        <v>2007</v>
      </c>
      <c r="J21" s="47">
        <v>2008</v>
      </c>
      <c r="K21" s="47">
        <v>2009</v>
      </c>
      <c r="L21" s="47">
        <v>2010</v>
      </c>
      <c r="M21" s="47">
        <v>2011</v>
      </c>
      <c r="N21" s="47">
        <v>2012</v>
      </c>
      <c r="O21" s="47">
        <v>2013</v>
      </c>
      <c r="P21" s="47">
        <v>2014</v>
      </c>
      <c r="Q21" s="47">
        <v>2015</v>
      </c>
      <c r="R21" s="47">
        <v>2016</v>
      </c>
      <c r="S21" s="47">
        <v>2017</v>
      </c>
      <c r="T21" s="47">
        <v>2018</v>
      </c>
      <c r="U21" s="47">
        <v>2019</v>
      </c>
      <c r="V21" s="47">
        <v>2020</v>
      </c>
      <c r="W21" s="47">
        <v>2021</v>
      </c>
      <c r="X21" s="47">
        <v>2022</v>
      </c>
      <c r="Y21" s="47">
        <v>2023</v>
      </c>
    </row>
    <row r="22" spans="1:25">
      <c r="A22" t="s">
        <v>723</v>
      </c>
      <c r="C22">
        <v>790</v>
      </c>
      <c r="E22">
        <v>794</v>
      </c>
      <c r="G22">
        <v>1083</v>
      </c>
      <c r="I22">
        <v>1391</v>
      </c>
      <c r="J22">
        <v>1409</v>
      </c>
      <c r="K22">
        <v>1592</v>
      </c>
      <c r="L22">
        <v>1581</v>
      </c>
      <c r="M22">
        <v>1589</v>
      </c>
      <c r="N22">
        <v>1567</v>
      </c>
      <c r="O22">
        <v>1680</v>
      </c>
      <c r="P22">
        <v>1591</v>
      </c>
      <c r="Q22">
        <v>1702</v>
      </c>
      <c r="R22">
        <v>1654</v>
      </c>
      <c r="S22">
        <v>1809</v>
      </c>
      <c r="T22">
        <v>1824</v>
      </c>
      <c r="U22">
        <v>1898</v>
      </c>
      <c r="V22">
        <v>1913</v>
      </c>
      <c r="W22">
        <v>1991</v>
      </c>
      <c r="X22">
        <v>2066</v>
      </c>
      <c r="Y22">
        <v>1949</v>
      </c>
    </row>
    <row r="23" spans="1:25">
      <c r="A23" t="s">
        <v>724</v>
      </c>
      <c r="D23">
        <v>880</v>
      </c>
      <c r="E23">
        <v>935</v>
      </c>
      <c r="F23">
        <v>1195</v>
      </c>
      <c r="G23">
        <v>1495</v>
      </c>
      <c r="H23">
        <v>1645</v>
      </c>
      <c r="I23">
        <v>1905</v>
      </c>
      <c r="J23">
        <v>2180</v>
      </c>
      <c r="K23">
        <v>2330</v>
      </c>
      <c r="L23">
        <v>2500</v>
      </c>
      <c r="M23">
        <v>2680</v>
      </c>
      <c r="N23">
        <v>2945</v>
      </c>
      <c r="O23">
        <v>2990</v>
      </c>
      <c r="P23">
        <v>3095</v>
      </c>
      <c r="Q23">
        <v>3205</v>
      </c>
      <c r="R23">
        <v>3305</v>
      </c>
      <c r="S23">
        <v>3500</v>
      </c>
      <c r="T23">
        <v>3765</v>
      </c>
      <c r="U23">
        <v>3690</v>
      </c>
      <c r="V23">
        <v>3625</v>
      </c>
      <c r="W23">
        <v>3695</v>
      </c>
      <c r="X23">
        <v>3750</v>
      </c>
      <c r="Y23">
        <v>3700</v>
      </c>
    </row>
    <row r="24" spans="1:25">
      <c r="A24" t="s">
        <v>725</v>
      </c>
      <c r="B24" s="13">
        <v>135</v>
      </c>
      <c r="C24" s="13">
        <v>151</v>
      </c>
      <c r="D24" s="13">
        <v>154</v>
      </c>
      <c r="E24" s="13">
        <v>158</v>
      </c>
      <c r="F24" s="13">
        <v>189</v>
      </c>
      <c r="G24" s="13">
        <v>220</v>
      </c>
      <c r="H24" s="13">
        <v>216</v>
      </c>
      <c r="I24" s="13">
        <v>246</v>
      </c>
      <c r="J24" s="13">
        <v>337</v>
      </c>
      <c r="K24" s="13">
        <v>336</v>
      </c>
      <c r="L24" s="13">
        <v>387</v>
      </c>
      <c r="M24" s="13">
        <v>396</v>
      </c>
      <c r="N24" s="13">
        <v>471</v>
      </c>
      <c r="O24" s="13">
        <v>485</v>
      </c>
      <c r="P24" s="13">
        <v>445</v>
      </c>
      <c r="Q24" s="13">
        <v>431</v>
      </c>
      <c r="R24" s="13">
        <v>432</v>
      </c>
      <c r="S24" s="13">
        <v>477</v>
      </c>
      <c r="T24" s="13">
        <v>487</v>
      </c>
      <c r="U24" s="13">
        <v>474</v>
      </c>
      <c r="V24" s="13">
        <v>552</v>
      </c>
      <c r="W24" s="13">
        <v>471</v>
      </c>
      <c r="X24" s="13">
        <v>475</v>
      </c>
      <c r="Y24" s="13">
        <v>464</v>
      </c>
    </row>
    <row r="44" spans="1:1" ht="16.5">
      <c r="A44" t="s">
        <v>718</v>
      </c>
    </row>
    <row r="46" spans="1:1">
      <c r="A46" s="52" t="s">
        <v>719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9A23-4277-4D31-B39E-D16AC3770763}">
  <dimension ref="A1:C16"/>
  <sheetViews>
    <sheetView workbookViewId="0">
      <selection activeCell="A17" sqref="A17"/>
    </sheetView>
  </sheetViews>
  <sheetFormatPr baseColWidth="10" defaultColWidth="11.453125" defaultRowHeight="14.5"/>
  <cols>
    <col min="1" max="1" width="41.54296875" customWidth="1"/>
  </cols>
  <sheetData>
    <row r="1" spans="1:3">
      <c r="A1" s="27" t="s">
        <v>727</v>
      </c>
    </row>
    <row r="3" spans="1:3">
      <c r="A3" t="s">
        <v>728</v>
      </c>
    </row>
    <row r="5" spans="1:3">
      <c r="B5" t="s">
        <v>644</v>
      </c>
    </row>
    <row r="6" spans="1:3">
      <c r="A6" t="s">
        <v>729</v>
      </c>
      <c r="B6">
        <v>4829</v>
      </c>
      <c r="C6" s="21">
        <v>0.29213551119177256</v>
      </c>
    </row>
    <row r="7" spans="1:3">
      <c r="A7" t="s">
        <v>207</v>
      </c>
      <c r="B7">
        <v>1776</v>
      </c>
      <c r="C7" s="21">
        <v>0.10744101633393829</v>
      </c>
    </row>
    <row r="8" spans="1:3">
      <c r="A8" t="s">
        <v>240</v>
      </c>
      <c r="B8">
        <v>1696</v>
      </c>
      <c r="C8" s="21">
        <v>0.10260133091349062</v>
      </c>
    </row>
    <row r="9" spans="1:3">
      <c r="A9" t="s">
        <v>730</v>
      </c>
      <c r="B9">
        <v>621</v>
      </c>
      <c r="C9" s="21">
        <v>3.7568058076225049E-2</v>
      </c>
    </row>
    <row r="10" spans="1:3">
      <c r="A10" t="s">
        <v>731</v>
      </c>
      <c r="B10">
        <v>428</v>
      </c>
      <c r="C10" s="21">
        <v>2.5892316999395041E-2</v>
      </c>
    </row>
    <row r="11" spans="1:3">
      <c r="A11" t="s">
        <v>732</v>
      </c>
      <c r="B11">
        <v>1198</v>
      </c>
      <c r="C11" s="21">
        <v>7.2474289171203868E-2</v>
      </c>
    </row>
    <row r="12" spans="1:3">
      <c r="A12" t="s">
        <v>233</v>
      </c>
      <c r="B12">
        <v>2979</v>
      </c>
      <c r="C12" s="21">
        <v>0.18021778584392015</v>
      </c>
    </row>
    <row r="13" spans="1:3">
      <c r="A13" t="s">
        <v>733</v>
      </c>
      <c r="B13">
        <v>3003</v>
      </c>
      <c r="C13" s="21">
        <v>0.18166969147005443</v>
      </c>
    </row>
    <row r="14" spans="1:3">
      <c r="A14" t="s">
        <v>308</v>
      </c>
      <c r="B14">
        <v>16530</v>
      </c>
      <c r="C14" s="21">
        <v>1</v>
      </c>
    </row>
    <row r="16" spans="1:3">
      <c r="A16" t="s">
        <v>251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C5D9-89D0-43C9-87C3-E02906DDB8E3}">
  <dimension ref="A1:G13"/>
  <sheetViews>
    <sheetView workbookViewId="0">
      <selection activeCell="A14" sqref="A14"/>
    </sheetView>
  </sheetViews>
  <sheetFormatPr baseColWidth="10" defaultColWidth="11.453125" defaultRowHeight="14.5"/>
  <cols>
    <col min="1" max="1" width="31.453125" customWidth="1"/>
  </cols>
  <sheetData>
    <row r="1" spans="1:7" ht="16.5">
      <c r="A1" s="27" t="s">
        <v>734</v>
      </c>
    </row>
    <row r="4" spans="1:7">
      <c r="A4" t="s">
        <v>735</v>
      </c>
      <c r="B4" t="s">
        <v>736</v>
      </c>
    </row>
    <row r="5" spans="1:7">
      <c r="A5" t="s">
        <v>737</v>
      </c>
      <c r="B5" t="s">
        <v>657</v>
      </c>
      <c r="C5" t="s">
        <v>654</v>
      </c>
      <c r="D5" t="s">
        <v>658</v>
      </c>
      <c r="E5" t="s">
        <v>655</v>
      </c>
      <c r="F5" t="s">
        <v>656</v>
      </c>
      <c r="G5" t="s">
        <v>308</v>
      </c>
    </row>
    <row r="6" spans="1:7">
      <c r="A6" t="s">
        <v>271</v>
      </c>
      <c r="B6">
        <v>2298</v>
      </c>
      <c r="C6">
        <v>820</v>
      </c>
      <c r="D6">
        <v>2793</v>
      </c>
      <c r="E6">
        <v>1721</v>
      </c>
      <c r="F6">
        <v>669</v>
      </c>
      <c r="G6">
        <v>8301</v>
      </c>
    </row>
    <row r="7" spans="1:7">
      <c r="A7" t="s">
        <v>738</v>
      </c>
      <c r="B7">
        <v>719</v>
      </c>
      <c r="C7">
        <v>266</v>
      </c>
      <c r="D7">
        <v>1841</v>
      </c>
      <c r="E7">
        <v>1409</v>
      </c>
      <c r="F7">
        <v>991</v>
      </c>
      <c r="G7">
        <v>5226</v>
      </c>
    </row>
    <row r="8" spans="1:7">
      <c r="A8" t="s">
        <v>733</v>
      </c>
      <c r="B8">
        <v>460</v>
      </c>
      <c r="C8">
        <v>228</v>
      </c>
      <c r="D8">
        <v>646</v>
      </c>
      <c r="E8">
        <v>1101</v>
      </c>
      <c r="F8">
        <v>568</v>
      </c>
      <c r="G8">
        <v>3003</v>
      </c>
    </row>
    <row r="9" spans="1:7">
      <c r="A9" t="s">
        <v>308</v>
      </c>
      <c r="B9">
        <v>3477</v>
      </c>
      <c r="C9">
        <v>1314</v>
      </c>
      <c r="D9">
        <v>5280</v>
      </c>
      <c r="E9">
        <v>4231</v>
      </c>
      <c r="F9">
        <v>2228</v>
      </c>
      <c r="G9">
        <v>16530</v>
      </c>
    </row>
    <row r="11" spans="1:7" ht="16.5">
      <c r="A11" t="s">
        <v>739</v>
      </c>
    </row>
    <row r="13" spans="1:7">
      <c r="A13" t="s">
        <v>251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6A04-99AA-4A58-B9D8-7F2B368B7980}">
  <dimension ref="A1:O23"/>
  <sheetViews>
    <sheetView zoomScale="80" zoomScaleNormal="80" workbookViewId="0">
      <selection activeCell="C23" sqref="C23"/>
    </sheetView>
  </sheetViews>
  <sheetFormatPr baseColWidth="10" defaultColWidth="11.453125" defaultRowHeight="14.5"/>
  <cols>
    <col min="1" max="1" width="37" customWidth="1"/>
  </cols>
  <sheetData>
    <row r="1" spans="1:15" ht="18.5">
      <c r="A1" s="110" t="s">
        <v>740</v>
      </c>
    </row>
    <row r="3" spans="1: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>
      <c r="B4" t="s">
        <v>741</v>
      </c>
    </row>
    <row r="5" spans="1:15">
      <c r="A5" s="59" t="s">
        <v>742</v>
      </c>
      <c r="B5" s="59" t="s">
        <v>743</v>
      </c>
      <c r="C5" s="59">
        <v>2</v>
      </c>
      <c r="D5" s="59">
        <v>3</v>
      </c>
      <c r="E5" s="59">
        <v>4</v>
      </c>
      <c r="F5" s="59">
        <v>5</v>
      </c>
      <c r="G5" s="59">
        <v>6</v>
      </c>
      <c r="H5" s="59">
        <v>7</v>
      </c>
      <c r="I5" s="59">
        <v>8</v>
      </c>
      <c r="J5" s="59">
        <v>9</v>
      </c>
      <c r="K5" s="59">
        <v>10</v>
      </c>
      <c r="L5" s="59">
        <v>11</v>
      </c>
      <c r="M5" s="59">
        <v>12</v>
      </c>
      <c r="N5" s="59" t="s">
        <v>744</v>
      </c>
      <c r="O5" s="59" t="s">
        <v>308</v>
      </c>
    </row>
    <row r="6" spans="1:15">
      <c r="A6" t="s">
        <v>733</v>
      </c>
      <c r="B6">
        <v>228</v>
      </c>
      <c r="C6">
        <v>217</v>
      </c>
      <c r="D6">
        <v>241</v>
      </c>
      <c r="E6">
        <v>285</v>
      </c>
      <c r="F6">
        <v>259</v>
      </c>
      <c r="G6">
        <v>243</v>
      </c>
      <c r="H6">
        <v>243</v>
      </c>
      <c r="I6">
        <v>236</v>
      </c>
      <c r="J6">
        <v>279</v>
      </c>
      <c r="K6">
        <v>259</v>
      </c>
      <c r="L6">
        <v>207</v>
      </c>
      <c r="M6">
        <v>145</v>
      </c>
      <c r="N6">
        <v>161</v>
      </c>
      <c r="O6">
        <f>SUM(B6:N6)</f>
        <v>3003</v>
      </c>
    </row>
    <row r="7" spans="1:15">
      <c r="A7" s="112" t="s">
        <v>738</v>
      </c>
      <c r="B7" s="112">
        <v>403</v>
      </c>
      <c r="C7" s="112">
        <v>423</v>
      </c>
      <c r="D7" s="112">
        <v>477</v>
      </c>
      <c r="E7" s="112">
        <v>484</v>
      </c>
      <c r="F7" s="112">
        <v>463</v>
      </c>
      <c r="G7" s="112">
        <v>405</v>
      </c>
      <c r="H7" s="112">
        <v>425</v>
      </c>
      <c r="I7" s="112">
        <v>437</v>
      </c>
      <c r="J7" s="112">
        <v>432</v>
      </c>
      <c r="K7" s="112">
        <v>424</v>
      </c>
      <c r="L7" s="112">
        <v>352</v>
      </c>
      <c r="M7" s="112">
        <v>247</v>
      </c>
      <c r="N7" s="112">
        <v>254</v>
      </c>
      <c r="O7" s="112">
        <f t="shared" ref="O7:O15" si="0">SUM(B7:N7)</f>
        <v>5226</v>
      </c>
    </row>
    <row r="8" spans="1:15">
      <c r="A8" t="s">
        <v>233</v>
      </c>
      <c r="B8">
        <v>213</v>
      </c>
      <c r="C8">
        <v>230</v>
      </c>
      <c r="D8">
        <v>284</v>
      </c>
      <c r="E8">
        <v>248</v>
      </c>
      <c r="F8">
        <v>274</v>
      </c>
      <c r="G8">
        <v>217</v>
      </c>
      <c r="H8">
        <v>227</v>
      </c>
      <c r="I8">
        <v>249</v>
      </c>
      <c r="J8">
        <v>259</v>
      </c>
      <c r="K8">
        <v>248</v>
      </c>
      <c r="L8">
        <v>221</v>
      </c>
      <c r="M8">
        <v>155</v>
      </c>
      <c r="N8">
        <v>154</v>
      </c>
      <c r="O8">
        <f t="shared" si="0"/>
        <v>2979</v>
      </c>
    </row>
    <row r="9" spans="1:15">
      <c r="A9" t="s">
        <v>731</v>
      </c>
      <c r="B9">
        <v>31</v>
      </c>
      <c r="C9">
        <v>36</v>
      </c>
      <c r="D9">
        <v>34</v>
      </c>
      <c r="E9">
        <v>45</v>
      </c>
      <c r="F9">
        <v>33</v>
      </c>
      <c r="G9">
        <v>40</v>
      </c>
      <c r="H9">
        <v>43</v>
      </c>
      <c r="I9">
        <v>31</v>
      </c>
      <c r="J9">
        <v>36</v>
      </c>
      <c r="K9">
        <v>30</v>
      </c>
      <c r="L9">
        <v>22</v>
      </c>
      <c r="M9">
        <v>28</v>
      </c>
      <c r="N9">
        <v>19</v>
      </c>
      <c r="O9">
        <f t="shared" si="0"/>
        <v>428</v>
      </c>
    </row>
    <row r="10" spans="1:15">
      <c r="A10" t="s">
        <v>745</v>
      </c>
      <c r="B10">
        <v>48</v>
      </c>
      <c r="C10">
        <v>45</v>
      </c>
      <c r="D10">
        <v>55</v>
      </c>
      <c r="E10">
        <v>62</v>
      </c>
      <c r="F10">
        <v>51</v>
      </c>
      <c r="G10">
        <v>46</v>
      </c>
      <c r="H10">
        <v>59</v>
      </c>
      <c r="I10">
        <v>55</v>
      </c>
      <c r="J10">
        <v>62</v>
      </c>
      <c r="K10">
        <v>55</v>
      </c>
      <c r="L10">
        <v>43</v>
      </c>
      <c r="M10">
        <v>22</v>
      </c>
      <c r="N10">
        <v>18</v>
      </c>
      <c r="O10">
        <f t="shared" si="0"/>
        <v>621</v>
      </c>
    </row>
    <row r="11" spans="1:15">
      <c r="A11" t="s">
        <v>732</v>
      </c>
      <c r="B11">
        <v>111</v>
      </c>
      <c r="C11">
        <v>112</v>
      </c>
      <c r="D11">
        <v>104</v>
      </c>
      <c r="E11">
        <v>129</v>
      </c>
      <c r="F11">
        <v>105</v>
      </c>
      <c r="G11">
        <v>102</v>
      </c>
      <c r="H11">
        <v>96</v>
      </c>
      <c r="I11">
        <v>102</v>
      </c>
      <c r="J11">
        <v>75</v>
      </c>
      <c r="K11">
        <v>91</v>
      </c>
      <c r="L11">
        <v>66</v>
      </c>
      <c r="M11">
        <v>42</v>
      </c>
      <c r="N11">
        <v>63</v>
      </c>
      <c r="O11">
        <f t="shared" si="0"/>
        <v>1198</v>
      </c>
    </row>
    <row r="12" spans="1:15">
      <c r="A12" s="112" t="s">
        <v>271</v>
      </c>
      <c r="B12" s="112">
        <v>742</v>
      </c>
      <c r="C12" s="112">
        <v>708</v>
      </c>
      <c r="D12" s="112">
        <v>765</v>
      </c>
      <c r="E12" s="112">
        <v>722</v>
      </c>
      <c r="F12" s="112">
        <v>684</v>
      </c>
      <c r="G12" s="112">
        <v>701</v>
      </c>
      <c r="H12" s="112">
        <v>688</v>
      </c>
      <c r="I12" s="112">
        <v>702</v>
      </c>
      <c r="J12" s="112">
        <v>699</v>
      </c>
      <c r="K12" s="112">
        <v>612</v>
      </c>
      <c r="L12" s="112">
        <v>514</v>
      </c>
      <c r="M12" s="112">
        <v>385</v>
      </c>
      <c r="N12" s="112">
        <v>379</v>
      </c>
      <c r="O12">
        <f t="shared" si="0"/>
        <v>8301</v>
      </c>
    </row>
    <row r="13" spans="1:15">
      <c r="A13" t="s">
        <v>240</v>
      </c>
      <c r="B13">
        <v>160</v>
      </c>
      <c r="C13">
        <v>141</v>
      </c>
      <c r="D13">
        <v>134</v>
      </c>
      <c r="E13">
        <v>144</v>
      </c>
      <c r="F13">
        <v>140</v>
      </c>
      <c r="G13">
        <v>133</v>
      </c>
      <c r="H13">
        <v>128</v>
      </c>
      <c r="I13">
        <v>123</v>
      </c>
      <c r="J13">
        <v>158</v>
      </c>
      <c r="K13">
        <v>139</v>
      </c>
      <c r="L13">
        <v>102</v>
      </c>
      <c r="M13">
        <v>89</v>
      </c>
      <c r="N13">
        <v>105</v>
      </c>
      <c r="O13">
        <f t="shared" si="0"/>
        <v>1696</v>
      </c>
    </row>
    <row r="14" spans="1:15">
      <c r="A14" t="s">
        <v>207</v>
      </c>
      <c r="B14">
        <v>130</v>
      </c>
      <c r="C14">
        <v>137</v>
      </c>
      <c r="D14">
        <v>154</v>
      </c>
      <c r="E14">
        <v>155</v>
      </c>
      <c r="F14">
        <v>134</v>
      </c>
      <c r="G14">
        <v>154</v>
      </c>
      <c r="H14">
        <v>161</v>
      </c>
      <c r="I14">
        <v>145</v>
      </c>
      <c r="J14">
        <v>172</v>
      </c>
      <c r="K14">
        <v>132</v>
      </c>
      <c r="L14">
        <v>126</v>
      </c>
      <c r="M14">
        <v>98</v>
      </c>
      <c r="N14">
        <v>78</v>
      </c>
      <c r="O14">
        <f t="shared" si="0"/>
        <v>1776</v>
      </c>
    </row>
    <row r="15" spans="1:15">
      <c r="A15" t="s">
        <v>729</v>
      </c>
      <c r="B15">
        <v>452</v>
      </c>
      <c r="C15">
        <v>430</v>
      </c>
      <c r="D15">
        <v>477</v>
      </c>
      <c r="E15">
        <v>423</v>
      </c>
      <c r="F15">
        <v>410</v>
      </c>
      <c r="G15">
        <v>414</v>
      </c>
      <c r="H15">
        <v>399</v>
      </c>
      <c r="I15">
        <v>434</v>
      </c>
      <c r="J15">
        <v>369</v>
      </c>
      <c r="K15">
        <v>341</v>
      </c>
      <c r="L15">
        <v>286</v>
      </c>
      <c r="M15">
        <v>198</v>
      </c>
      <c r="N15">
        <v>196</v>
      </c>
      <c r="O15">
        <f t="shared" si="0"/>
        <v>4829</v>
      </c>
    </row>
    <row r="16" spans="1:15">
      <c r="A16" s="59" t="s">
        <v>209</v>
      </c>
      <c r="B16" s="59">
        <v>1373</v>
      </c>
      <c r="C16" s="59">
        <v>1348</v>
      </c>
      <c r="D16" s="59">
        <v>1483</v>
      </c>
      <c r="E16" s="59">
        <v>1491</v>
      </c>
      <c r="F16" s="59">
        <v>1406</v>
      </c>
      <c r="G16" s="59">
        <v>1349</v>
      </c>
      <c r="H16" s="59">
        <v>1356</v>
      </c>
      <c r="I16" s="59">
        <v>1375</v>
      </c>
      <c r="J16" s="59">
        <v>1410</v>
      </c>
      <c r="K16" s="59">
        <v>1295</v>
      </c>
      <c r="L16" s="59">
        <v>1073</v>
      </c>
      <c r="M16" s="59">
        <v>777</v>
      </c>
      <c r="N16" s="59">
        <v>794</v>
      </c>
      <c r="O16" s="59">
        <f>O6+O7+O12</f>
        <v>16530</v>
      </c>
    </row>
    <row r="17" spans="1:1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>
      <c r="A18" t="s">
        <v>746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>
      <c r="A19" t="s">
        <v>747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>
      <c r="A22" t="s">
        <v>251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>
      <c r="A23" t="s">
        <v>748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273C-7331-4FB3-8FA2-61CFE9CF500F}">
  <dimension ref="A1:C47"/>
  <sheetViews>
    <sheetView workbookViewId="0">
      <selection sqref="A1:XFD1"/>
    </sheetView>
  </sheetViews>
  <sheetFormatPr baseColWidth="10" defaultColWidth="11.453125" defaultRowHeight="14.5"/>
  <cols>
    <col min="1" max="1" width="33.6328125" customWidth="1"/>
  </cols>
  <sheetData>
    <row r="1" spans="1:3" s="27" customFormat="1">
      <c r="A1" s="27" t="s">
        <v>805</v>
      </c>
    </row>
    <row r="3" spans="1:3">
      <c r="A3" t="s">
        <v>806</v>
      </c>
    </row>
    <row r="4" spans="1:3" s="49" customFormat="1" ht="43.5">
      <c r="A4" s="197" t="s">
        <v>807</v>
      </c>
      <c r="B4" s="198" t="s">
        <v>808</v>
      </c>
      <c r="C4" s="199" t="s">
        <v>809</v>
      </c>
    </row>
    <row r="5" spans="1:3">
      <c r="A5" s="215" t="s">
        <v>810</v>
      </c>
      <c r="B5" s="200">
        <v>29.5</v>
      </c>
      <c r="C5" s="201">
        <v>0.4</v>
      </c>
    </row>
    <row r="6" spans="1:3">
      <c r="A6" s="215" t="s">
        <v>811</v>
      </c>
      <c r="B6" s="200">
        <v>50.3</v>
      </c>
      <c r="C6" s="201">
        <v>1</v>
      </c>
    </row>
    <row r="7" spans="1:3">
      <c r="A7" s="215" t="s">
        <v>812</v>
      </c>
      <c r="B7" s="200">
        <v>36.1</v>
      </c>
      <c r="C7" s="201">
        <v>1</v>
      </c>
    </row>
    <row r="8" spans="1:3">
      <c r="A8" s="215" t="s">
        <v>813</v>
      </c>
      <c r="B8" s="200">
        <v>127.4</v>
      </c>
      <c r="C8" s="201">
        <v>1.4</v>
      </c>
    </row>
    <row r="9" spans="1:3">
      <c r="A9" s="215" t="s">
        <v>814</v>
      </c>
      <c r="B9" s="200">
        <v>28.5</v>
      </c>
      <c r="C9" s="201">
        <v>1.9</v>
      </c>
    </row>
    <row r="10" spans="1:3">
      <c r="A10" s="215" t="s">
        <v>815</v>
      </c>
      <c r="B10" s="200">
        <v>110.4</v>
      </c>
      <c r="C10" s="201">
        <v>2.5</v>
      </c>
    </row>
    <row r="11" spans="1:3">
      <c r="A11" s="215" t="s">
        <v>816</v>
      </c>
      <c r="B11" s="200">
        <v>12.6</v>
      </c>
      <c r="C11" s="201">
        <v>3.5</v>
      </c>
    </row>
    <row r="12" spans="1:3">
      <c r="A12" s="215" t="s">
        <v>817</v>
      </c>
      <c r="B12" s="200">
        <v>204.6</v>
      </c>
      <c r="C12" s="201">
        <v>5.2</v>
      </c>
    </row>
    <row r="13" spans="1:3">
      <c r="A13" s="215" t="s">
        <v>818</v>
      </c>
      <c r="B13" s="200">
        <v>315.10000000000002</v>
      </c>
      <c r="C13" s="201">
        <v>6.7</v>
      </c>
    </row>
    <row r="14" spans="1:3">
      <c r="A14" s="215" t="s">
        <v>819</v>
      </c>
      <c r="B14" s="200">
        <v>139.30000000000001</v>
      </c>
      <c r="C14" s="201">
        <v>8.1999999999999993</v>
      </c>
    </row>
    <row r="15" spans="1:3">
      <c r="A15" s="215" t="s">
        <v>820</v>
      </c>
      <c r="B15" s="200">
        <v>211.3</v>
      </c>
      <c r="C15" s="201">
        <v>11.2</v>
      </c>
    </row>
    <row r="16" spans="1:3">
      <c r="A16" s="215" t="s">
        <v>821</v>
      </c>
      <c r="B16" s="200">
        <v>133.5</v>
      </c>
      <c r="C16" s="201">
        <v>12.3</v>
      </c>
    </row>
    <row r="17" spans="1:3">
      <c r="A17" s="215" t="s">
        <v>822</v>
      </c>
      <c r="B17" s="200">
        <v>271.89999999999998</v>
      </c>
      <c r="C17" s="201">
        <v>14.3</v>
      </c>
    </row>
    <row r="18" spans="1:3">
      <c r="A18" s="215" t="s">
        <v>823</v>
      </c>
      <c r="B18" s="200">
        <v>102.7</v>
      </c>
      <c r="C18" s="201">
        <v>15.5</v>
      </c>
    </row>
    <row r="19" spans="1:3">
      <c r="A19" s="215" t="s">
        <v>824</v>
      </c>
      <c r="B19" s="200">
        <v>194.3</v>
      </c>
      <c r="C19" s="201">
        <v>20.7</v>
      </c>
    </row>
    <row r="20" spans="1:3">
      <c r="A20" s="215" t="s">
        <v>825</v>
      </c>
      <c r="B20" s="200">
        <v>662.2</v>
      </c>
      <c r="C20" s="201">
        <v>23.6</v>
      </c>
    </row>
    <row r="21" spans="1:3">
      <c r="A21" s="215" t="s">
        <v>826</v>
      </c>
      <c r="B21" s="200">
        <v>210.7</v>
      </c>
      <c r="C21" s="201">
        <v>24.4</v>
      </c>
    </row>
    <row r="22" spans="1:3">
      <c r="A22" s="215" t="s">
        <v>827</v>
      </c>
      <c r="B22" s="200">
        <v>459.6</v>
      </c>
      <c r="C22" s="201">
        <v>24.5</v>
      </c>
    </row>
    <row r="23" spans="1:3">
      <c r="A23" s="215" t="s">
        <v>828</v>
      </c>
      <c r="B23" s="200">
        <v>672</v>
      </c>
      <c r="C23" s="201">
        <v>25.6</v>
      </c>
    </row>
    <row r="24" spans="1:3">
      <c r="A24" s="215" t="s">
        <v>829</v>
      </c>
      <c r="B24" s="200">
        <v>290.60000000000002</v>
      </c>
      <c r="C24" s="201">
        <v>26.3</v>
      </c>
    </row>
    <row r="25" spans="1:3">
      <c r="A25" s="215" t="s">
        <v>830</v>
      </c>
      <c r="B25" s="200">
        <v>321.2</v>
      </c>
      <c r="C25" s="201">
        <v>28.9</v>
      </c>
    </row>
    <row r="26" spans="1:3">
      <c r="A26" s="215" t="s">
        <v>831</v>
      </c>
      <c r="B26" s="200">
        <v>293.5</v>
      </c>
      <c r="C26" s="201">
        <v>30.9</v>
      </c>
    </row>
    <row r="27" spans="1:3">
      <c r="A27" s="215" t="s">
        <v>832</v>
      </c>
      <c r="B27" s="200">
        <v>924</v>
      </c>
      <c r="C27" s="201">
        <v>33.799999999999997</v>
      </c>
    </row>
    <row r="28" spans="1:3">
      <c r="A28" s="215" t="s">
        <v>833</v>
      </c>
      <c r="B28" s="200">
        <v>223.6</v>
      </c>
      <c r="C28" s="201">
        <v>44.2</v>
      </c>
    </row>
    <row r="29" spans="1:3">
      <c r="A29" s="215" t="s">
        <v>834</v>
      </c>
      <c r="B29" s="200">
        <v>178.9</v>
      </c>
      <c r="C29" s="201">
        <v>45</v>
      </c>
    </row>
    <row r="30" spans="1:3">
      <c r="A30" s="215" t="s">
        <v>835</v>
      </c>
      <c r="B30" s="200">
        <v>344.5</v>
      </c>
      <c r="C30" s="201">
        <v>49.6</v>
      </c>
    </row>
    <row r="31" spans="1:3">
      <c r="A31" s="215" t="s">
        <v>836</v>
      </c>
      <c r="B31" s="200">
        <v>532.29999999999995</v>
      </c>
      <c r="C31" s="201">
        <v>50.6</v>
      </c>
    </row>
    <row r="32" spans="1:3">
      <c r="A32" s="215" t="s">
        <v>837</v>
      </c>
      <c r="B32" s="200">
        <v>232.3</v>
      </c>
      <c r="C32" s="201">
        <v>52.4</v>
      </c>
    </row>
    <row r="33" spans="1:3">
      <c r="A33" s="215" t="s">
        <v>838</v>
      </c>
      <c r="B33" s="200">
        <v>913.4</v>
      </c>
      <c r="C33" s="201">
        <v>66.2</v>
      </c>
    </row>
    <row r="34" spans="1:3">
      <c r="A34" s="215" t="s">
        <v>839</v>
      </c>
      <c r="B34" s="200">
        <v>803.9</v>
      </c>
      <c r="C34" s="201">
        <v>79.8</v>
      </c>
    </row>
    <row r="35" spans="1:3">
      <c r="A35" s="215" t="s">
        <v>840</v>
      </c>
      <c r="B35" s="200">
        <v>540.5</v>
      </c>
      <c r="C35" s="201">
        <v>83.1</v>
      </c>
    </row>
    <row r="36" spans="1:3">
      <c r="A36" s="215" t="s">
        <v>841</v>
      </c>
      <c r="B36" s="200">
        <v>1153.3</v>
      </c>
      <c r="C36" s="201">
        <v>85.3</v>
      </c>
    </row>
    <row r="37" spans="1:3">
      <c r="A37" s="215" t="s">
        <v>842</v>
      </c>
      <c r="B37" s="200">
        <v>424.5</v>
      </c>
      <c r="C37" s="201">
        <v>111.8</v>
      </c>
    </row>
    <row r="38" spans="1:3">
      <c r="A38" s="215" t="s">
        <v>843</v>
      </c>
      <c r="B38" s="200">
        <v>1831.3</v>
      </c>
      <c r="C38" s="201">
        <v>113.9</v>
      </c>
    </row>
    <row r="39" spans="1:3">
      <c r="A39" s="215" t="s">
        <v>844</v>
      </c>
      <c r="B39" s="200">
        <v>2573.1999999999998</v>
      </c>
      <c r="C39" s="201">
        <v>290.10000000000002</v>
      </c>
    </row>
    <row r="40" spans="1:3">
      <c r="A40" s="215" t="s">
        <v>845</v>
      </c>
      <c r="B40" s="200">
        <v>2326.3000000000002</v>
      </c>
      <c r="C40" s="201">
        <v>391.7</v>
      </c>
    </row>
    <row r="41" spans="1:3">
      <c r="A41" s="215" t="s">
        <v>846</v>
      </c>
      <c r="B41" s="200">
        <v>868.5</v>
      </c>
      <c r="C41" s="201">
        <v>449.7</v>
      </c>
    </row>
    <row r="42" spans="1:3">
      <c r="A42" s="216" t="s">
        <v>847</v>
      </c>
      <c r="B42" s="200">
        <v>6418.9</v>
      </c>
      <c r="C42" s="201">
        <v>1266.8</v>
      </c>
    </row>
    <row r="46" spans="1:3">
      <c r="A46" t="s">
        <v>848</v>
      </c>
    </row>
    <row r="47" spans="1:3">
      <c r="A47" t="s">
        <v>211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2407-C965-4C42-883B-58350FF56C6B}">
  <dimension ref="A1:C13"/>
  <sheetViews>
    <sheetView workbookViewId="0"/>
  </sheetViews>
  <sheetFormatPr baseColWidth="10" defaultColWidth="11.453125" defaultRowHeight="14.5"/>
  <cols>
    <col min="1" max="1" width="23.453125" customWidth="1"/>
  </cols>
  <sheetData>
    <row r="1" spans="1:3">
      <c r="A1" s="27" t="s">
        <v>849</v>
      </c>
    </row>
    <row r="4" spans="1:3" ht="43.5">
      <c r="A4" s="197" t="s">
        <v>850</v>
      </c>
      <c r="B4" s="198" t="s">
        <v>808</v>
      </c>
      <c r="C4" s="199" t="s">
        <v>809</v>
      </c>
    </row>
    <row r="5" spans="1:3">
      <c r="A5" s="204" t="s">
        <v>756</v>
      </c>
      <c r="B5" s="200">
        <v>2356.5</v>
      </c>
      <c r="C5" s="201">
        <v>673.6</v>
      </c>
    </row>
    <row r="6" spans="1:3">
      <c r="A6" s="207" t="s">
        <v>851</v>
      </c>
      <c r="B6" s="200">
        <v>3386.8</v>
      </c>
      <c r="C6" s="201">
        <v>658.7</v>
      </c>
    </row>
    <row r="7" spans="1:3">
      <c r="A7" s="207" t="s">
        <v>852</v>
      </c>
      <c r="B7" s="200">
        <v>4900.2</v>
      </c>
      <c r="C7" s="201">
        <v>804.6</v>
      </c>
    </row>
    <row r="8" spans="1:3">
      <c r="A8" s="207" t="s">
        <v>853</v>
      </c>
      <c r="B8" s="200">
        <v>3733.3</v>
      </c>
      <c r="C8" s="201">
        <v>596.6</v>
      </c>
    </row>
    <row r="9" spans="1:3">
      <c r="A9" s="207" t="s">
        <v>854</v>
      </c>
      <c r="B9" s="200">
        <v>3240.9</v>
      </c>
      <c r="C9" s="201">
        <v>302.8</v>
      </c>
    </row>
    <row r="10" spans="1:3">
      <c r="A10" s="207" t="s">
        <v>855</v>
      </c>
      <c r="B10" s="200">
        <v>4175.3</v>
      </c>
      <c r="C10" s="201">
        <v>470.8</v>
      </c>
    </row>
    <row r="11" spans="1:3">
      <c r="A11" s="207" t="s">
        <v>856</v>
      </c>
      <c r="B11" s="200">
        <v>5753.1</v>
      </c>
      <c r="C11" s="201">
        <v>670.6</v>
      </c>
    </row>
    <row r="13" spans="1:3">
      <c r="A13" t="s">
        <v>211</v>
      </c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FEBB-72CF-47AE-91AA-9C18B2F508C0}">
  <dimension ref="A1:C12"/>
  <sheetViews>
    <sheetView workbookViewId="0">
      <selection activeCell="D13" sqref="D13"/>
    </sheetView>
  </sheetViews>
  <sheetFormatPr baseColWidth="10" defaultColWidth="11.453125" defaultRowHeight="14.5"/>
  <cols>
    <col min="1" max="1" width="31.90625" customWidth="1"/>
    <col min="2" max="3" width="11.453125" style="6"/>
  </cols>
  <sheetData>
    <row r="1" spans="1:3">
      <c r="A1" s="27" t="s">
        <v>857</v>
      </c>
    </row>
    <row r="3" spans="1:3" s="49" customFormat="1" ht="58">
      <c r="A3" s="197"/>
      <c r="B3" s="202" t="s">
        <v>858</v>
      </c>
      <c r="C3" s="203" t="s">
        <v>859</v>
      </c>
    </row>
    <row r="4" spans="1:3">
      <c r="A4" s="204" t="s">
        <v>756</v>
      </c>
      <c r="B4" s="205">
        <v>902.48249522597064</v>
      </c>
      <c r="C4" s="206">
        <v>885.83729216152017</v>
      </c>
    </row>
    <row r="5" spans="1:3">
      <c r="A5" s="207" t="s">
        <v>851</v>
      </c>
      <c r="B5" s="205">
        <v>953.85024211645214</v>
      </c>
      <c r="C5" s="206">
        <v>887.65750721117354</v>
      </c>
    </row>
    <row r="6" spans="1:3">
      <c r="A6" s="207" t="s">
        <v>852</v>
      </c>
      <c r="B6" s="205">
        <v>1017.0401208113955</v>
      </c>
      <c r="C6" s="206">
        <v>1110.9868257519265</v>
      </c>
    </row>
    <row r="7" spans="1:3">
      <c r="A7" s="207" t="s">
        <v>853</v>
      </c>
      <c r="B7" s="205">
        <v>1022.3394851739747</v>
      </c>
      <c r="C7" s="206">
        <v>1135.7693597049949</v>
      </c>
    </row>
    <row r="8" spans="1:3">
      <c r="A8" s="207" t="s">
        <v>854</v>
      </c>
      <c r="B8" s="205">
        <v>1091.5794995217377</v>
      </c>
      <c r="C8" s="206">
        <v>1348.7450462351387</v>
      </c>
    </row>
    <row r="9" spans="1:3">
      <c r="A9" s="207" t="s">
        <v>855</v>
      </c>
      <c r="B9" s="205">
        <v>1105.9804085933945</v>
      </c>
      <c r="C9" s="206">
        <v>1804.375531011045</v>
      </c>
    </row>
    <row r="10" spans="1:3">
      <c r="A10" s="207" t="s">
        <v>856</v>
      </c>
      <c r="B10" s="205">
        <v>1237.0200413690009</v>
      </c>
      <c r="C10" s="206">
        <v>1935.4309573516255</v>
      </c>
    </row>
    <row r="12" spans="1:3">
      <c r="A12" t="s">
        <v>211</v>
      </c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D59E-A3E4-4DB4-B31D-98DED6C68C23}">
  <dimension ref="A1:E13"/>
  <sheetViews>
    <sheetView topLeftCell="A4" workbookViewId="0">
      <selection activeCell="M14" sqref="M14"/>
    </sheetView>
  </sheetViews>
  <sheetFormatPr baseColWidth="10" defaultColWidth="11.453125" defaultRowHeight="14.5"/>
  <cols>
    <col min="1" max="1" width="18.90625" style="208" customWidth="1"/>
    <col min="2" max="16384" width="11.453125" style="208"/>
  </cols>
  <sheetData>
    <row r="1" spans="1:5">
      <c r="A1" s="214" t="s">
        <v>860</v>
      </c>
    </row>
    <row r="3" spans="1:5">
      <c r="A3" s="235"/>
      <c r="B3" s="209"/>
      <c r="C3" s="209"/>
      <c r="D3" s="209"/>
      <c r="E3" s="210"/>
    </row>
    <row r="4" spans="1:5" ht="58.5">
      <c r="A4" s="236"/>
      <c r="B4" s="211" t="s">
        <v>861</v>
      </c>
      <c r="C4" s="212" t="s">
        <v>862</v>
      </c>
      <c r="D4" s="211" t="s">
        <v>863</v>
      </c>
      <c r="E4" s="213" t="s">
        <v>864</v>
      </c>
    </row>
    <row r="5" spans="1:5">
      <c r="A5" s="204" t="s">
        <v>756</v>
      </c>
      <c r="B5" s="205">
        <v>673.6</v>
      </c>
      <c r="C5" s="205">
        <v>439</v>
      </c>
      <c r="D5" s="205">
        <v>625</v>
      </c>
      <c r="E5" s="206">
        <v>1064</v>
      </c>
    </row>
    <row r="6" spans="1:5">
      <c r="A6" s="207" t="s">
        <v>851</v>
      </c>
      <c r="B6" s="205">
        <v>658.7</v>
      </c>
      <c r="C6" s="205">
        <v>350</v>
      </c>
      <c r="D6" s="205">
        <v>694</v>
      </c>
      <c r="E6" s="206">
        <v>1044</v>
      </c>
    </row>
    <row r="7" spans="1:5">
      <c r="A7" s="207" t="s">
        <v>852</v>
      </c>
      <c r="B7" s="205">
        <v>804.6</v>
      </c>
      <c r="C7" s="205">
        <v>335</v>
      </c>
      <c r="D7" s="205">
        <v>589</v>
      </c>
      <c r="E7" s="206">
        <v>924</v>
      </c>
    </row>
    <row r="8" spans="1:5">
      <c r="A8" s="207" t="s">
        <v>853</v>
      </c>
      <c r="B8" s="205">
        <v>596.6</v>
      </c>
      <c r="C8" s="205">
        <v>167</v>
      </c>
      <c r="D8" s="205">
        <v>322</v>
      </c>
      <c r="E8" s="206">
        <v>489</v>
      </c>
    </row>
    <row r="9" spans="1:5">
      <c r="A9" s="207" t="s">
        <v>854</v>
      </c>
      <c r="B9" s="205">
        <v>302.8</v>
      </c>
      <c r="C9" s="205">
        <v>82</v>
      </c>
      <c r="D9" s="205">
        <v>197</v>
      </c>
      <c r="E9" s="206">
        <v>279</v>
      </c>
    </row>
    <row r="10" spans="1:5">
      <c r="A10" s="207" t="s">
        <v>855</v>
      </c>
      <c r="B10" s="205">
        <v>470.8</v>
      </c>
      <c r="C10" s="205">
        <v>57</v>
      </c>
      <c r="D10" s="205">
        <v>119</v>
      </c>
      <c r="E10" s="206">
        <v>176</v>
      </c>
    </row>
    <row r="11" spans="1:5">
      <c r="A11" s="207" t="s">
        <v>856</v>
      </c>
      <c r="B11" s="205">
        <v>670.6</v>
      </c>
      <c r="C11" s="205">
        <v>61</v>
      </c>
      <c r="D11" s="205">
        <v>60</v>
      </c>
      <c r="E11" s="206">
        <v>121</v>
      </c>
    </row>
    <row r="13" spans="1:5">
      <c r="A13" s="208" t="s">
        <v>211</v>
      </c>
    </row>
  </sheetData>
  <mergeCells count="1">
    <mergeCell ref="A3:A4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E22E-BBA3-4471-964C-C4F34A3CA2C5}">
  <dimension ref="A1:I60"/>
  <sheetViews>
    <sheetView topLeftCell="A7" zoomScaleNormal="100" workbookViewId="0">
      <selection activeCell="J26" sqref="J26"/>
    </sheetView>
  </sheetViews>
  <sheetFormatPr baseColWidth="10" defaultColWidth="11.453125" defaultRowHeight="14.5"/>
  <cols>
    <col min="2" max="9" width="11.453125" customWidth="1"/>
  </cols>
  <sheetData>
    <row r="1" spans="1:9">
      <c r="A1" s="53" t="s">
        <v>177</v>
      </c>
    </row>
    <row r="4" spans="1:9">
      <c r="B4" s="32"/>
    </row>
    <row r="5" spans="1:9">
      <c r="B5" s="237" t="s">
        <v>749</v>
      </c>
      <c r="C5" s="237"/>
      <c r="D5" s="237" t="s">
        <v>750</v>
      </c>
      <c r="E5" s="237"/>
      <c r="F5" s="238" t="s">
        <v>751</v>
      </c>
      <c r="G5" s="238"/>
      <c r="H5" s="238" t="s">
        <v>752</v>
      </c>
      <c r="I5" s="238"/>
    </row>
    <row r="6" spans="1:9" ht="42">
      <c r="B6" s="54" t="s">
        <v>228</v>
      </c>
      <c r="C6" s="54" t="s">
        <v>229</v>
      </c>
      <c r="D6" s="54" t="s">
        <v>228</v>
      </c>
      <c r="E6" s="54" t="s">
        <v>229</v>
      </c>
      <c r="F6" s="54" t="s">
        <v>228</v>
      </c>
      <c r="G6" s="54" t="s">
        <v>229</v>
      </c>
      <c r="H6" s="54" t="s">
        <v>228</v>
      </c>
      <c r="I6" s="54" t="s">
        <v>229</v>
      </c>
    </row>
    <row r="7" spans="1:9">
      <c r="B7" s="32"/>
      <c r="C7" s="32"/>
      <c r="D7" s="32"/>
      <c r="E7" s="32"/>
      <c r="F7" s="32"/>
      <c r="G7" s="32"/>
      <c r="H7" s="32"/>
      <c r="I7" s="32"/>
    </row>
    <row r="8" spans="1:9">
      <c r="A8" s="41">
        <v>1970</v>
      </c>
      <c r="B8" s="21">
        <v>0.65981735159817356</v>
      </c>
      <c r="C8" s="21">
        <v>0.68836045056320405</v>
      </c>
      <c r="D8" s="21">
        <v>0.70287404902789519</v>
      </c>
      <c r="E8" s="21">
        <v>0.65722120658135286</v>
      </c>
      <c r="F8" s="21">
        <v>0.43532277710109624</v>
      </c>
      <c r="G8" s="21">
        <v>0.4358879882092852</v>
      </c>
      <c r="H8" s="21">
        <v>0.55452793834296721</v>
      </c>
      <c r="I8" s="21">
        <v>0.60269799825935599</v>
      </c>
    </row>
    <row r="9" spans="1:9">
      <c r="A9" s="41">
        <v>1971</v>
      </c>
    </row>
    <row r="10" spans="1:9">
      <c r="A10" s="41">
        <v>1972</v>
      </c>
      <c r="B10" s="21">
        <v>0.72890216579536971</v>
      </c>
      <c r="C10" s="21">
        <v>0.70855301698886941</v>
      </c>
      <c r="D10" s="21">
        <v>0.68219178082191778</v>
      </c>
      <c r="E10" s="21">
        <v>0.6103929024081115</v>
      </c>
      <c r="F10" s="21">
        <v>0.45836891545687447</v>
      </c>
      <c r="G10" s="21">
        <v>0.43064611736810909</v>
      </c>
      <c r="H10" s="21">
        <v>0.5719557195571956</v>
      </c>
      <c r="I10" s="21">
        <v>0.58511133886145528</v>
      </c>
    </row>
    <row r="11" spans="1:9">
      <c r="A11" s="41">
        <v>1973</v>
      </c>
    </row>
    <row r="12" spans="1:9">
      <c r="A12" s="41">
        <v>1974</v>
      </c>
      <c r="B12" s="21">
        <v>0.71247357293868918</v>
      </c>
      <c r="C12" s="21">
        <v>0.65604071792124297</v>
      </c>
      <c r="D12" s="21">
        <v>0.7026780279975654</v>
      </c>
      <c r="E12" s="21">
        <v>0.62555066079295152</v>
      </c>
      <c r="F12" s="21">
        <v>0.45733518115224708</v>
      </c>
      <c r="G12" s="21">
        <v>0.4186162269785963</v>
      </c>
      <c r="H12" s="21">
        <v>0.57708077080770803</v>
      </c>
      <c r="I12" s="21">
        <v>0.56606432360742709</v>
      </c>
    </row>
    <row r="13" spans="1:9">
      <c r="A13" s="41">
        <v>1975</v>
      </c>
    </row>
    <row r="14" spans="1:9">
      <c r="A14" s="41">
        <v>1976</v>
      </c>
    </row>
    <row r="15" spans="1:9">
      <c r="A15" s="41">
        <v>1977</v>
      </c>
      <c r="B15" s="21">
        <v>0.71208530805687209</v>
      </c>
      <c r="C15" s="21">
        <v>0.67283209224117224</v>
      </c>
      <c r="D15" s="21">
        <v>0.72675575774808077</v>
      </c>
      <c r="E15" s="21">
        <v>0.6048791113047266</v>
      </c>
      <c r="F15" s="21">
        <v>0.46321040441831463</v>
      </c>
      <c r="G15" s="21">
        <v>0.43926940639269407</v>
      </c>
      <c r="H15" s="21">
        <v>0.58772416343131817</v>
      </c>
      <c r="I15" s="21">
        <v>0.57118927973199329</v>
      </c>
    </row>
    <row r="16" spans="1:9">
      <c r="A16" s="41">
        <v>1978</v>
      </c>
    </row>
    <row r="17" spans="1:9">
      <c r="A17" s="41">
        <v>1979</v>
      </c>
      <c r="B17" s="21">
        <v>0.68914229053049081</v>
      </c>
      <c r="C17" s="21">
        <v>0.68415051311288488</v>
      </c>
      <c r="D17" s="21">
        <v>0.72978402812656962</v>
      </c>
      <c r="E17" s="21">
        <v>0.59095825221717502</v>
      </c>
      <c r="F17" s="21">
        <v>0.48120300751879697</v>
      </c>
      <c r="G17" s="21">
        <v>0.45774155995343424</v>
      </c>
      <c r="H17" s="21">
        <v>0.60011813349084464</v>
      </c>
      <c r="I17" s="21">
        <v>0.57866646621062923</v>
      </c>
    </row>
    <row r="18" spans="1:9">
      <c r="A18" s="41">
        <v>1980</v>
      </c>
    </row>
    <row r="19" spans="1:9">
      <c r="A19" s="41">
        <v>1981</v>
      </c>
      <c r="B19" s="21">
        <v>0.65803108808290156</v>
      </c>
      <c r="C19" s="21">
        <v>0.64397401972576374</v>
      </c>
      <c r="D19" s="21">
        <v>0.71412248628884822</v>
      </c>
      <c r="E19" s="21">
        <v>0.57958840823183533</v>
      </c>
      <c r="F19" s="21">
        <v>0.46406275012005765</v>
      </c>
      <c r="G19" s="21">
        <v>0.45956296463167379</v>
      </c>
      <c r="H19" s="21">
        <v>0.58335265476466491</v>
      </c>
      <c r="I19" s="21">
        <v>0.55973948195837697</v>
      </c>
    </row>
    <row r="20" spans="1:9">
      <c r="A20" s="41">
        <v>1982</v>
      </c>
    </row>
    <row r="21" spans="1:9">
      <c r="A21" s="41">
        <v>1983</v>
      </c>
      <c r="B21" s="21">
        <v>0.62598831213475425</v>
      </c>
      <c r="C21" s="21">
        <v>0.59562715765247409</v>
      </c>
      <c r="D21" s="21">
        <v>0.760025734505683</v>
      </c>
      <c r="E21" s="21">
        <v>0.63489278752436651</v>
      </c>
      <c r="F21" s="21">
        <v>0.46423017107309489</v>
      </c>
      <c r="G21" s="21">
        <v>0.44756344037727375</v>
      </c>
      <c r="H21" s="21">
        <v>0.59634337951721184</v>
      </c>
      <c r="I21" s="21">
        <v>0.5627512923607122</v>
      </c>
    </row>
    <row r="22" spans="1:9">
      <c r="A22" s="41">
        <v>1984</v>
      </c>
    </row>
    <row r="23" spans="1:9">
      <c r="A23" s="41">
        <v>1985</v>
      </c>
      <c r="B23" s="21">
        <v>0.66927374301675979</v>
      </c>
      <c r="C23" s="21">
        <v>0.66331297161336689</v>
      </c>
      <c r="D23" s="21">
        <v>0.75229549248747918</v>
      </c>
      <c r="E23" s="21">
        <v>0.69438917628332675</v>
      </c>
      <c r="F23" s="21">
        <v>0.47581129807692307</v>
      </c>
      <c r="G23" s="21">
        <v>0.4675179211469534</v>
      </c>
      <c r="H23" s="21">
        <v>0.61338943666394519</v>
      </c>
      <c r="I23" s="21">
        <v>0.61563496280552599</v>
      </c>
    </row>
    <row r="24" spans="1:9">
      <c r="A24" s="41">
        <v>1986</v>
      </c>
    </row>
    <row r="25" spans="1:9">
      <c r="A25" s="41">
        <v>1987</v>
      </c>
      <c r="B25" s="21">
        <v>0.69560793623876549</v>
      </c>
      <c r="C25" s="21">
        <v>0.69560315670800454</v>
      </c>
      <c r="D25" s="21">
        <v>0.78251918397903797</v>
      </c>
      <c r="E25" s="21">
        <v>0.72623574144486691</v>
      </c>
      <c r="F25" s="21">
        <v>0.47531939605110335</v>
      </c>
      <c r="G25" s="21">
        <v>0.44772875461856121</v>
      </c>
      <c r="H25" s="21">
        <v>0.63752206531332745</v>
      </c>
      <c r="I25" s="21">
        <v>0.62331154684095857</v>
      </c>
    </row>
    <row r="26" spans="1:9">
      <c r="A26" s="41">
        <v>1988</v>
      </c>
    </row>
    <row r="27" spans="1:9">
      <c r="A27" s="41">
        <v>1989</v>
      </c>
      <c r="B27" s="21">
        <v>0.65893192288005464</v>
      </c>
      <c r="C27" s="21">
        <v>0.70152336689904471</v>
      </c>
      <c r="D27" s="21">
        <v>0.80329819789187351</v>
      </c>
      <c r="E27" s="21">
        <v>0.71116249737229342</v>
      </c>
      <c r="F27" s="21">
        <v>0.47207925887802366</v>
      </c>
      <c r="G27" s="21">
        <v>0.44752433347439696</v>
      </c>
      <c r="H27" s="21">
        <v>0.6280297207276454</v>
      </c>
      <c r="I27" s="21">
        <v>0.61507936507936511</v>
      </c>
    </row>
    <row r="28" spans="1:9">
      <c r="A28" s="41">
        <v>1990</v>
      </c>
    </row>
    <row r="29" spans="1:9">
      <c r="A29" s="41">
        <v>1991</v>
      </c>
      <c r="B29" s="21">
        <v>0.81096808323047087</v>
      </c>
      <c r="C29" s="21">
        <v>0.72494093823827199</v>
      </c>
      <c r="D29" s="21">
        <v>0.81519715687933658</v>
      </c>
      <c r="E29" s="21">
        <v>0.71517323775388286</v>
      </c>
      <c r="F29" s="21">
        <v>0.48653080346685407</v>
      </c>
      <c r="G29" s="21">
        <v>0.43237461373900643</v>
      </c>
      <c r="H29" s="21">
        <v>0.67452033005268919</v>
      </c>
      <c r="I29" s="21">
        <v>0.61294583883751652</v>
      </c>
    </row>
    <row r="30" spans="1:9">
      <c r="A30" s="41">
        <v>1992</v>
      </c>
    </row>
    <row r="31" spans="1:9">
      <c r="A31" s="41">
        <v>1993</v>
      </c>
      <c r="B31" s="21">
        <v>0.81088501291989667</v>
      </c>
      <c r="C31" s="21">
        <v>0.76666666666666672</v>
      </c>
      <c r="D31" s="21">
        <v>0.79586685597097329</v>
      </c>
      <c r="E31" s="21">
        <v>0.71401197604790423</v>
      </c>
      <c r="F31" s="21">
        <v>0.50673940949935814</v>
      </c>
      <c r="G31" s="21">
        <v>0.40742311770943795</v>
      </c>
      <c r="H31" s="21">
        <v>0.67658485305544125</v>
      </c>
      <c r="I31" s="21">
        <v>0.60851239669421486</v>
      </c>
    </row>
    <row r="32" spans="1:9">
      <c r="A32" s="41">
        <v>1994</v>
      </c>
    </row>
    <row r="33" spans="1:9">
      <c r="A33" s="42" t="s">
        <v>285</v>
      </c>
      <c r="B33" s="21">
        <v>0.76997004493260113</v>
      </c>
      <c r="C33" s="21">
        <v>0.70751244858194418</v>
      </c>
      <c r="D33" s="21">
        <v>0.79398148148148151</v>
      </c>
      <c r="E33" s="21">
        <v>0.69460929772502478</v>
      </c>
      <c r="F33" s="21">
        <v>0.39464116345241856</v>
      </c>
      <c r="G33" s="21">
        <v>0.35415162454873644</v>
      </c>
      <c r="H33" s="21">
        <v>0.59763402216232409</v>
      </c>
      <c r="I33" s="21">
        <v>0.5660071815813561</v>
      </c>
    </row>
    <row r="34" spans="1:9">
      <c r="A34" s="42">
        <v>1996</v>
      </c>
    </row>
    <row r="35" spans="1:9">
      <c r="A35" s="42">
        <v>1997</v>
      </c>
      <c r="B35" s="21">
        <v>0.73836368892743565</v>
      </c>
      <c r="C35" s="21">
        <v>0.69587237275259561</v>
      </c>
      <c r="D35" s="21">
        <v>0.7791762013729977</v>
      </c>
      <c r="E35" s="21">
        <v>0.69484536082474224</v>
      </c>
      <c r="F35" s="21">
        <v>0.36931447225244829</v>
      </c>
      <c r="G35" s="21">
        <v>0.33617601910284839</v>
      </c>
      <c r="H35" s="21">
        <v>0.57859973579920743</v>
      </c>
      <c r="I35" s="21">
        <v>0.54155711364300319</v>
      </c>
    </row>
    <row r="36" spans="1:9">
      <c r="A36" s="42">
        <v>1998</v>
      </c>
    </row>
    <row r="37" spans="1:9">
      <c r="A37" s="42">
        <v>1999</v>
      </c>
      <c r="B37" s="21">
        <v>0.75443510737628383</v>
      </c>
      <c r="C37" s="21">
        <v>0.76010430247718386</v>
      </c>
      <c r="D37" s="21">
        <v>0.79695945945945945</v>
      </c>
      <c r="E37" s="21">
        <v>0.71985710032747841</v>
      </c>
      <c r="F37" s="21">
        <v>0.38436368699526596</v>
      </c>
      <c r="G37" s="21">
        <v>0.31411042944785278</v>
      </c>
      <c r="H37" s="21">
        <v>0.59104988062205588</v>
      </c>
      <c r="I37" s="21">
        <v>0.55236840065121329</v>
      </c>
    </row>
    <row r="38" spans="1:9">
      <c r="A38" s="42">
        <v>2000</v>
      </c>
    </row>
    <row r="39" spans="1:9">
      <c r="A39" s="42">
        <v>2001</v>
      </c>
      <c r="B39" s="21">
        <v>0.70040577096483314</v>
      </c>
      <c r="C39" s="21">
        <v>0.62982718156603368</v>
      </c>
      <c r="D39" s="21">
        <v>0.77719269376337008</v>
      </c>
      <c r="E39" s="21">
        <v>0.70604738154613467</v>
      </c>
      <c r="F39" s="21">
        <v>0.37391189659720392</v>
      </c>
      <c r="G39" s="21">
        <v>0.30487394957983194</v>
      </c>
      <c r="H39" s="21">
        <v>0.57060985846189471</v>
      </c>
      <c r="I39" s="21">
        <v>0.5078367641747924</v>
      </c>
    </row>
    <row r="40" spans="1:9">
      <c r="A40" s="42">
        <v>2002</v>
      </c>
    </row>
    <row r="41" spans="1:9">
      <c r="A41" s="42">
        <v>2003</v>
      </c>
      <c r="B41" s="21">
        <v>0.7352641079978024</v>
      </c>
      <c r="C41" s="21">
        <v>0.60801209372637943</v>
      </c>
      <c r="D41" s="21">
        <v>0.78141732283464571</v>
      </c>
      <c r="E41" s="21">
        <v>0.74354786017641294</v>
      </c>
      <c r="F41" s="21">
        <v>0.38548347311297482</v>
      </c>
      <c r="G41" s="21">
        <v>0.29016536118363795</v>
      </c>
      <c r="H41" s="21">
        <v>0.58291556915059339</v>
      </c>
      <c r="I41" s="21">
        <v>0.51650346929511703</v>
      </c>
    </row>
    <row r="42" spans="1:9">
      <c r="A42" s="42">
        <v>2004</v>
      </c>
      <c r="B42" s="21"/>
      <c r="C42" s="21"/>
      <c r="D42" s="21"/>
      <c r="E42" s="21"/>
      <c r="F42" s="21"/>
      <c r="G42" s="21"/>
      <c r="H42" s="21"/>
      <c r="I42" s="21"/>
    </row>
    <row r="43" spans="1:9">
      <c r="A43" s="43">
        <v>2005</v>
      </c>
      <c r="B43" s="21">
        <v>0.71814317859821653</v>
      </c>
      <c r="C43" s="21">
        <v>0.56852482960077899</v>
      </c>
      <c r="D43" s="21">
        <v>0.78470080197409009</v>
      </c>
      <c r="E43" s="21">
        <v>0.74396463787827272</v>
      </c>
      <c r="F43" s="21">
        <v>0.41527063636866257</v>
      </c>
      <c r="G43" s="21">
        <v>0.31203007518796994</v>
      </c>
      <c r="H43" s="21">
        <v>0.58014766201804757</v>
      </c>
      <c r="I43" s="21">
        <v>0.50755426917510849</v>
      </c>
    </row>
    <row r="44" spans="1:9">
      <c r="A44" s="42">
        <v>2006</v>
      </c>
      <c r="B44" s="21"/>
      <c r="C44" s="21"/>
      <c r="D44" s="21"/>
      <c r="E44" s="21"/>
      <c r="F44" s="21"/>
      <c r="G44" s="21"/>
      <c r="H44" s="21"/>
      <c r="I44" s="21"/>
    </row>
    <row r="45" spans="1:9">
      <c r="A45" s="43">
        <v>2007</v>
      </c>
      <c r="B45" s="21">
        <v>0.73727608757463747</v>
      </c>
      <c r="C45" s="21">
        <v>0.60519199567333692</v>
      </c>
      <c r="D45" s="21">
        <v>0.73965447971072718</v>
      </c>
      <c r="E45" s="21">
        <v>0.72135829895271342</v>
      </c>
      <c r="F45" s="21">
        <v>0.42772057338986474</v>
      </c>
      <c r="G45" s="21">
        <v>0.34935279537317543</v>
      </c>
      <c r="H45" s="21">
        <v>0.58937770575857984</v>
      </c>
      <c r="I45" s="21">
        <v>0.52142175304621263</v>
      </c>
    </row>
    <row r="46" spans="1:9">
      <c r="A46" s="43">
        <v>2008</v>
      </c>
      <c r="B46" s="21">
        <v>0.71548144303140415</v>
      </c>
      <c r="C46" s="21">
        <v>0.61650124069478907</v>
      </c>
      <c r="D46" s="21">
        <v>0.75145857642940495</v>
      </c>
      <c r="E46" s="21">
        <v>0.69717480871100646</v>
      </c>
      <c r="F46" s="21">
        <v>0.42593491986401166</v>
      </c>
      <c r="G46" s="21">
        <v>0.3427086110370568</v>
      </c>
      <c r="H46" s="21">
        <v>0.58545121811735101</v>
      </c>
      <c r="I46" s="21">
        <v>0.52262658227848102</v>
      </c>
    </row>
    <row r="47" spans="1:9">
      <c r="A47" s="45" t="s">
        <v>225</v>
      </c>
      <c r="B47" s="21">
        <v>0.70712833628434646</v>
      </c>
      <c r="C47" s="21">
        <v>0.59496289086263532</v>
      </c>
      <c r="D47" s="21">
        <v>0.77189558428885097</v>
      </c>
      <c r="E47" s="21">
        <v>0.69215463331438321</v>
      </c>
      <c r="F47" s="21">
        <v>0.42983814215341309</v>
      </c>
      <c r="G47" s="21">
        <v>0.32686508456798219</v>
      </c>
      <c r="H47" s="21">
        <v>0.58694875117286982</v>
      </c>
      <c r="I47" s="21">
        <v>0.50702334228465196</v>
      </c>
    </row>
    <row r="48" spans="1:9">
      <c r="A48" s="45">
        <v>2010</v>
      </c>
      <c r="B48" s="21">
        <v>0.71509357748754543</v>
      </c>
      <c r="C48" s="21">
        <v>0.58119975262832402</v>
      </c>
      <c r="D48" s="21">
        <v>0.76839434577745558</v>
      </c>
      <c r="E48" s="21">
        <v>0.6910819122169416</v>
      </c>
      <c r="F48" s="21">
        <v>0.43746245899367003</v>
      </c>
      <c r="G48" s="21">
        <v>0.33602150537634407</v>
      </c>
      <c r="H48" s="21">
        <v>0.59074462857908605</v>
      </c>
      <c r="I48" s="21">
        <v>0.50628206470526649</v>
      </c>
    </row>
    <row r="49" spans="1:9">
      <c r="A49" s="45">
        <v>2011</v>
      </c>
      <c r="B49" s="21">
        <v>0.71256196190973131</v>
      </c>
      <c r="C49" s="21">
        <v>0.57858484658735132</v>
      </c>
      <c r="D49" s="21">
        <v>0.77578847521935024</v>
      </c>
      <c r="E49" s="21">
        <v>0.70261437908496727</v>
      </c>
      <c r="F49" s="21">
        <v>0.44746011369888133</v>
      </c>
      <c r="G49" s="21">
        <v>0.33707564822240044</v>
      </c>
      <c r="H49" s="21">
        <v>0.59739347931019349</v>
      </c>
      <c r="I49" s="21">
        <v>0.50796802340770153</v>
      </c>
    </row>
    <row r="50" spans="1:9">
      <c r="A50" s="45">
        <v>2012</v>
      </c>
      <c r="B50" s="21">
        <v>0.69106925880923453</v>
      </c>
      <c r="C50" s="21">
        <v>0.56674727932285374</v>
      </c>
      <c r="D50" s="21">
        <v>0.78833770569997619</v>
      </c>
      <c r="E50" s="21">
        <v>0.70972109396154892</v>
      </c>
      <c r="F50" s="21">
        <v>0.44997945299301401</v>
      </c>
      <c r="G50" s="21">
        <v>0.34684745762711866</v>
      </c>
      <c r="H50" s="21">
        <v>0.59556763000834279</v>
      </c>
      <c r="I50" s="21">
        <v>0.51018719619402209</v>
      </c>
    </row>
    <row r="51" spans="1:9">
      <c r="A51" s="45">
        <v>2013</v>
      </c>
      <c r="B51" s="21">
        <v>0.69046619067618653</v>
      </c>
      <c r="C51" s="21">
        <v>0.56174194293635205</v>
      </c>
      <c r="D51" s="21">
        <v>0.79028103044496489</v>
      </c>
      <c r="E51" s="21">
        <v>0.71865850412563215</v>
      </c>
      <c r="F51" s="21">
        <v>0.44510359482911283</v>
      </c>
      <c r="G51" s="21">
        <v>0.33270794246404001</v>
      </c>
      <c r="H51" s="21">
        <v>0.59234229521916515</v>
      </c>
      <c r="I51" s="21">
        <v>0.50090646283502371</v>
      </c>
    </row>
    <row r="52" spans="1:9">
      <c r="A52" s="45">
        <v>2014</v>
      </c>
      <c r="B52" s="21">
        <v>0.67568756875687563</v>
      </c>
      <c r="C52" s="21">
        <v>0.5663290885390555</v>
      </c>
      <c r="D52" s="21">
        <v>0.78874407582938388</v>
      </c>
      <c r="E52" s="21">
        <v>0.70535947712418301</v>
      </c>
      <c r="F52" s="21">
        <v>0.4399247991796274</v>
      </c>
      <c r="G52" s="21">
        <v>0.33403076923076924</v>
      </c>
      <c r="H52" s="21">
        <v>0.58445945945945943</v>
      </c>
      <c r="I52" s="21">
        <v>0.50449299822104643</v>
      </c>
    </row>
    <row r="53" spans="1:9">
      <c r="A53" s="38">
        <v>2015</v>
      </c>
      <c r="B53" s="21">
        <v>0.67581617799958416</v>
      </c>
      <c r="C53" s="21">
        <v>0.51445233265720081</v>
      </c>
      <c r="D53" s="21">
        <v>0.7979618750749311</v>
      </c>
      <c r="E53" s="21">
        <v>0.68169261677548942</v>
      </c>
      <c r="F53" s="21">
        <v>0.4461063241749309</v>
      </c>
      <c r="G53" s="21">
        <v>0.34758234057463211</v>
      </c>
      <c r="H53" s="21">
        <v>0.58702976179069011</v>
      </c>
      <c r="I53" s="21">
        <v>0.48315966524450277</v>
      </c>
    </row>
    <row r="54" spans="1:9">
      <c r="A54" s="38">
        <v>2016</v>
      </c>
      <c r="B54" s="21">
        <v>0.64625062714677162</v>
      </c>
      <c r="C54" s="21">
        <v>0.48721644316330376</v>
      </c>
      <c r="D54" s="21">
        <v>0.80657547396208307</v>
      </c>
      <c r="E54" s="21">
        <v>0.67647811620168929</v>
      </c>
      <c r="F54" s="21">
        <v>0.46186075651969616</v>
      </c>
      <c r="G54" s="21">
        <v>0.33390010626992561</v>
      </c>
      <c r="H54" s="21">
        <v>0.58447861569793846</v>
      </c>
      <c r="I54" s="21">
        <v>0.46025441468520212</v>
      </c>
    </row>
    <row r="55" spans="1:9">
      <c r="A55" s="46">
        <v>2017</v>
      </c>
      <c r="B55" s="21">
        <v>0.64282214600685939</v>
      </c>
      <c r="C55" s="21">
        <v>0.49669991199765329</v>
      </c>
      <c r="D55" s="21">
        <v>0.79405244338498215</v>
      </c>
      <c r="E55" s="21">
        <v>0.64227099236641261</v>
      </c>
      <c r="F55" s="21">
        <v>0.46277636289816559</v>
      </c>
      <c r="G55" s="21">
        <v>0.34049712362965373</v>
      </c>
      <c r="H55" s="21">
        <v>0.58052438982290189</v>
      </c>
      <c r="I55" s="21">
        <v>0.4660478532598647</v>
      </c>
    </row>
    <row r="56" spans="1:9">
      <c r="A56" s="46">
        <v>2018</v>
      </c>
      <c r="B56" s="21">
        <v>0.63097085406283904</v>
      </c>
      <c r="C56" s="21">
        <v>0.46714003367249823</v>
      </c>
      <c r="D56" s="21">
        <v>0.77274303548722689</v>
      </c>
      <c r="E56" s="21">
        <v>0.63614514608859551</v>
      </c>
      <c r="F56" s="21">
        <v>0.46872092806091298</v>
      </c>
      <c r="G56" s="21">
        <v>0.35112419568091696</v>
      </c>
      <c r="H56" s="21">
        <v>0.5757789677222438</v>
      </c>
      <c r="I56" s="21">
        <v>0.45469786887068675</v>
      </c>
    </row>
    <row r="57" spans="1:9">
      <c r="A57" s="46">
        <v>2019</v>
      </c>
      <c r="B57" s="21">
        <v>0.6340271455764297</v>
      </c>
      <c r="C57" s="21">
        <v>0.46695273123552655</v>
      </c>
      <c r="D57" s="21">
        <v>0.77727797001153398</v>
      </c>
      <c r="E57" s="21">
        <v>0.64859940787975401</v>
      </c>
      <c r="F57" s="21">
        <v>0.48006661809097534</v>
      </c>
      <c r="G57" s="21">
        <v>0.34169038756295161</v>
      </c>
      <c r="H57" s="21">
        <v>0.58220315617042673</v>
      </c>
      <c r="I57" s="21">
        <v>0.45466728117134048</v>
      </c>
    </row>
    <row r="58" spans="1:9">
      <c r="A58" s="46">
        <v>2020</v>
      </c>
      <c r="B58" s="21">
        <v>0.65250903251706138</v>
      </c>
      <c r="C58" s="21">
        <v>0.49919672849423102</v>
      </c>
      <c r="D58" s="21">
        <v>0.76967305524239005</v>
      </c>
      <c r="E58" s="21">
        <v>0.61708457288567786</v>
      </c>
      <c r="F58" s="21">
        <v>0.44700756552283166</v>
      </c>
      <c r="G58" s="21">
        <v>0.30262744687532711</v>
      </c>
      <c r="H58" s="21">
        <v>0.57291600933930709</v>
      </c>
      <c r="I58" s="21">
        <v>0.4518656315958931</v>
      </c>
    </row>
    <row r="59" spans="1:9">
      <c r="A59" s="46">
        <v>2021</v>
      </c>
      <c r="B59" s="21">
        <v>0.63863284418553201</v>
      </c>
      <c r="C59" s="21">
        <v>0.51548956661316214</v>
      </c>
      <c r="D59" s="21">
        <v>0.77298311444652912</v>
      </c>
      <c r="E59" s="21">
        <v>0.64206493244605767</v>
      </c>
      <c r="F59" s="21">
        <v>0.45938466547289597</v>
      </c>
      <c r="G59" s="21">
        <v>0.33575171301894396</v>
      </c>
      <c r="H59" s="21">
        <v>0.57453137612484673</v>
      </c>
      <c r="I59" s="21">
        <v>0.47317412134732839</v>
      </c>
    </row>
    <row r="60" spans="1:9">
      <c r="A60" s="46">
        <v>2022</v>
      </c>
      <c r="B60" s="21">
        <v>0.64899844830018338</v>
      </c>
      <c r="C60" s="21">
        <v>0.52837680031140521</v>
      </c>
      <c r="D60" s="21">
        <v>0.77806988717274617</v>
      </c>
      <c r="E60" s="21">
        <v>0.63151773599534788</v>
      </c>
      <c r="F60" s="21">
        <v>0.46955040653019248</v>
      </c>
      <c r="G60" s="21">
        <v>0.33520102231396837</v>
      </c>
      <c r="H60" s="21">
        <v>0.58477886942071655</v>
      </c>
      <c r="I60" s="21">
        <v>0.47751712389537565</v>
      </c>
    </row>
  </sheetData>
  <mergeCells count="4"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B93C-9E4A-42C0-AD1A-7C6E1C7761DB}">
  <dimension ref="A1:E29"/>
  <sheetViews>
    <sheetView workbookViewId="0">
      <selection activeCell="J27" sqref="J27"/>
    </sheetView>
  </sheetViews>
  <sheetFormatPr baseColWidth="10" defaultColWidth="11.453125" defaultRowHeight="14.5"/>
  <cols>
    <col min="1" max="1" width="15" customWidth="1"/>
    <col min="2" max="2" width="21.36328125" customWidth="1"/>
  </cols>
  <sheetData>
    <row r="1" spans="1:5">
      <c r="A1" s="27" t="s">
        <v>19</v>
      </c>
      <c r="B1" s="27" t="s">
        <v>753</v>
      </c>
    </row>
    <row r="5" spans="1:5" s="49" customFormat="1" ht="43.5">
      <c r="C5" s="49" t="s">
        <v>754</v>
      </c>
      <c r="D5" s="49" t="s">
        <v>216</v>
      </c>
      <c r="E5" s="49" t="s">
        <v>755</v>
      </c>
    </row>
    <row r="6" spans="1:5">
      <c r="A6" t="s">
        <v>234</v>
      </c>
      <c r="B6" s="57" t="s">
        <v>756</v>
      </c>
      <c r="C6" s="10">
        <v>476</v>
      </c>
      <c r="D6" s="10">
        <v>250</v>
      </c>
      <c r="E6" s="58">
        <f>D6/C6</f>
        <v>0.52521008403361347</v>
      </c>
    </row>
    <row r="7" spans="1:5">
      <c r="B7" t="s">
        <v>757</v>
      </c>
      <c r="C7" s="10">
        <v>841</v>
      </c>
      <c r="D7" s="10">
        <v>319</v>
      </c>
      <c r="E7" s="58">
        <f t="shared" ref="E7:E26" si="0">D7/C7</f>
        <v>0.37931034482758619</v>
      </c>
    </row>
    <row r="8" spans="1:5">
      <c r="B8" t="s">
        <v>758</v>
      </c>
      <c r="C8" s="10">
        <v>2047</v>
      </c>
      <c r="D8" s="10">
        <v>958</v>
      </c>
      <c r="E8" s="58">
        <f t="shared" si="0"/>
        <v>0.46800195407914019</v>
      </c>
    </row>
    <row r="9" spans="1:5">
      <c r="B9" t="s">
        <v>759</v>
      </c>
      <c r="C9" s="10">
        <v>1843</v>
      </c>
      <c r="D9" s="10">
        <v>976</v>
      </c>
      <c r="E9" s="58">
        <f t="shared" si="0"/>
        <v>0.52957135105805753</v>
      </c>
    </row>
    <row r="10" spans="1:5">
      <c r="B10" t="s">
        <v>760</v>
      </c>
      <c r="C10" s="10">
        <v>1788</v>
      </c>
      <c r="D10" s="10">
        <v>1272</v>
      </c>
      <c r="E10" s="58">
        <f t="shared" si="0"/>
        <v>0.71140939597315433</v>
      </c>
    </row>
    <row r="11" spans="1:5">
      <c r="B11" t="s">
        <v>761</v>
      </c>
      <c r="C11" s="10">
        <v>2112</v>
      </c>
      <c r="D11" s="10">
        <v>1498</v>
      </c>
      <c r="E11" s="58">
        <f t="shared" si="0"/>
        <v>0.70928030303030298</v>
      </c>
    </row>
    <row r="12" spans="1:5">
      <c r="B12" t="s">
        <v>762</v>
      </c>
      <c r="C12" s="10">
        <v>3717</v>
      </c>
      <c r="D12" s="10">
        <v>2730</v>
      </c>
      <c r="E12" s="58">
        <f t="shared" si="0"/>
        <v>0.7344632768361582</v>
      </c>
    </row>
    <row r="13" spans="1:5">
      <c r="A13" t="s">
        <v>235</v>
      </c>
      <c r="B13" s="57" t="s">
        <v>756</v>
      </c>
      <c r="C13" s="10">
        <v>3818</v>
      </c>
      <c r="D13" s="10">
        <v>2058</v>
      </c>
      <c r="E13" s="58">
        <f t="shared" si="0"/>
        <v>0.53902566788894712</v>
      </c>
    </row>
    <row r="14" spans="1:5">
      <c r="B14" t="s">
        <v>757</v>
      </c>
      <c r="C14" s="10">
        <v>5094</v>
      </c>
      <c r="D14" s="10">
        <v>2981</v>
      </c>
      <c r="E14" s="58">
        <f t="shared" si="0"/>
        <v>0.5851982724774244</v>
      </c>
    </row>
    <row r="15" spans="1:5">
      <c r="B15" t="s">
        <v>758</v>
      </c>
      <c r="C15" s="10">
        <v>6250</v>
      </c>
      <c r="D15" s="10">
        <v>3664</v>
      </c>
      <c r="E15" s="58">
        <f t="shared" si="0"/>
        <v>0.58623999999999998</v>
      </c>
    </row>
    <row r="16" spans="1:5">
      <c r="B16" t="s">
        <v>759</v>
      </c>
      <c r="C16" s="10">
        <v>4026</v>
      </c>
      <c r="D16" s="10">
        <v>2358</v>
      </c>
      <c r="E16" s="58">
        <f t="shared" si="0"/>
        <v>0.58569299552906107</v>
      </c>
    </row>
    <row r="17" spans="1:5">
      <c r="B17" t="s">
        <v>760</v>
      </c>
      <c r="C17" s="10">
        <v>2736</v>
      </c>
      <c r="D17" s="10">
        <v>1801</v>
      </c>
      <c r="E17" s="58">
        <f t="shared" si="0"/>
        <v>0.6582602339181286</v>
      </c>
    </row>
    <row r="18" spans="1:5">
      <c r="B18" t="s">
        <v>761</v>
      </c>
      <c r="C18" s="10">
        <v>3298</v>
      </c>
      <c r="D18" s="10">
        <v>2528</v>
      </c>
      <c r="E18" s="58">
        <f t="shared" si="0"/>
        <v>0.76652516676773808</v>
      </c>
    </row>
    <row r="19" spans="1:5">
      <c r="B19" t="s">
        <v>762</v>
      </c>
      <c r="C19" s="10">
        <v>3070</v>
      </c>
      <c r="D19" s="10">
        <v>2135</v>
      </c>
      <c r="E19" s="58">
        <f t="shared" si="0"/>
        <v>0.69543973941368076</v>
      </c>
    </row>
    <row r="20" spans="1:5">
      <c r="A20" t="s">
        <v>233</v>
      </c>
      <c r="B20" s="57" t="s">
        <v>756</v>
      </c>
      <c r="C20" s="10">
        <v>104</v>
      </c>
      <c r="D20" s="10">
        <v>49</v>
      </c>
      <c r="E20" s="58">
        <f t="shared" si="0"/>
        <v>0.47115384615384615</v>
      </c>
    </row>
    <row r="21" spans="1:5">
      <c r="B21" t="s">
        <v>757</v>
      </c>
      <c r="C21" s="10">
        <v>304</v>
      </c>
      <c r="D21" s="10">
        <v>87</v>
      </c>
      <c r="E21" s="58">
        <f t="shared" si="0"/>
        <v>0.28618421052631576</v>
      </c>
    </row>
    <row r="22" spans="1:5">
      <c r="B22" t="s">
        <v>758</v>
      </c>
      <c r="C22" s="10">
        <v>838</v>
      </c>
      <c r="D22" s="10">
        <v>279</v>
      </c>
      <c r="E22" s="58">
        <f t="shared" si="0"/>
        <v>0.33293556085918852</v>
      </c>
    </row>
    <row r="23" spans="1:5">
      <c r="B23" t="s">
        <v>759</v>
      </c>
      <c r="C23" s="10">
        <v>759</v>
      </c>
      <c r="D23" s="10">
        <v>399</v>
      </c>
      <c r="E23" s="58">
        <f t="shared" si="0"/>
        <v>0.52569169960474305</v>
      </c>
    </row>
    <row r="24" spans="1:5">
      <c r="B24" t="s">
        <v>760</v>
      </c>
      <c r="C24" s="10">
        <v>445</v>
      </c>
      <c r="D24" s="10">
        <v>167</v>
      </c>
      <c r="E24" s="58">
        <f t="shared" si="0"/>
        <v>0.37528089887640448</v>
      </c>
    </row>
    <row r="25" spans="1:5">
      <c r="B25" t="s">
        <v>761</v>
      </c>
      <c r="C25" s="10">
        <v>375</v>
      </c>
      <c r="D25" s="10">
        <v>150</v>
      </c>
      <c r="E25" s="58">
        <f t="shared" si="0"/>
        <v>0.4</v>
      </c>
    </row>
    <row r="26" spans="1:5">
      <c r="B26" t="s">
        <v>762</v>
      </c>
      <c r="C26" s="10">
        <v>1657</v>
      </c>
      <c r="D26" s="10">
        <v>888</v>
      </c>
      <c r="E26" s="58">
        <f t="shared" si="0"/>
        <v>0.53590826795413393</v>
      </c>
    </row>
    <row r="29" spans="1:5">
      <c r="A29" t="s">
        <v>211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0283-82D7-454D-B40F-DCD734D5FD67}">
  <dimension ref="A1:E18"/>
  <sheetViews>
    <sheetView workbookViewId="0">
      <selection activeCell="B1" sqref="B1"/>
    </sheetView>
  </sheetViews>
  <sheetFormatPr baseColWidth="10" defaultColWidth="11.453125" defaultRowHeight="14.5"/>
  <sheetData>
    <row r="1" spans="1:5" ht="18" customHeight="1">
      <c r="A1" s="55" t="s">
        <v>230</v>
      </c>
      <c r="B1" s="27" t="s">
        <v>231</v>
      </c>
    </row>
    <row r="4" spans="1:5">
      <c r="C4">
        <v>2022</v>
      </c>
      <c r="D4">
        <v>2021</v>
      </c>
    </row>
    <row r="5" spans="1:5">
      <c r="A5" t="s">
        <v>232</v>
      </c>
      <c r="B5" s="6" t="s">
        <v>233</v>
      </c>
      <c r="C5" s="56">
        <v>1970</v>
      </c>
      <c r="D5" s="6">
        <v>1916</v>
      </c>
      <c r="E5" s="8">
        <f t="shared" ref="E5:E10" si="0">(C5-D5)/C5*100</f>
        <v>2.7411167512690358</v>
      </c>
    </row>
    <row r="6" spans="1:5">
      <c r="B6" s="6" t="s">
        <v>234</v>
      </c>
      <c r="C6" s="56">
        <v>7753</v>
      </c>
      <c r="D6" s="6">
        <v>7543.8</v>
      </c>
      <c r="E6" s="8">
        <f t="shared" si="0"/>
        <v>2.698310331484584</v>
      </c>
    </row>
    <row r="7" spans="1:5">
      <c r="B7" s="6" t="s">
        <v>235</v>
      </c>
      <c r="C7" s="56">
        <v>15467</v>
      </c>
      <c r="D7" s="6">
        <v>14284.8</v>
      </c>
      <c r="E7" s="8">
        <f t="shared" si="0"/>
        <v>7.6433697549621833</v>
      </c>
    </row>
    <row r="8" spans="1:5">
      <c r="A8" t="s">
        <v>236</v>
      </c>
      <c r="B8" s="6" t="s">
        <v>233</v>
      </c>
      <c r="C8" s="56">
        <v>4378</v>
      </c>
      <c r="D8" s="6">
        <v>4245.3999999999996</v>
      </c>
      <c r="E8" s="8">
        <f t="shared" si="0"/>
        <v>3.0287802649611777</v>
      </c>
    </row>
    <row r="9" spans="1:5">
      <c r="B9" s="6" t="s">
        <v>234</v>
      </c>
      <c r="C9" s="56">
        <v>12349</v>
      </c>
      <c r="D9" s="6">
        <v>12348.6</v>
      </c>
      <c r="E9" s="8">
        <f t="shared" si="0"/>
        <v>3.239128674383644E-3</v>
      </c>
    </row>
    <row r="10" spans="1:5">
      <c r="B10" s="6" t="s">
        <v>235</v>
      </c>
      <c r="C10" s="56">
        <v>24474</v>
      </c>
      <c r="D10" s="6">
        <v>22988.3</v>
      </c>
      <c r="E10" s="8">
        <f t="shared" si="0"/>
        <v>6.0705238211980088</v>
      </c>
    </row>
    <row r="17" spans="1:1" ht="16.5">
      <c r="A17" t="s">
        <v>237</v>
      </c>
    </row>
    <row r="18" spans="1:1">
      <c r="A18" t="s">
        <v>211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84BC-EAE8-4B95-98CB-82106C97A328}">
  <dimension ref="A1:O85"/>
  <sheetViews>
    <sheetView workbookViewId="0"/>
  </sheetViews>
  <sheetFormatPr baseColWidth="10" defaultColWidth="11.453125" defaultRowHeight="14.5"/>
  <cols>
    <col min="1" max="1" width="21.54296875" customWidth="1"/>
  </cols>
  <sheetData>
    <row r="1" spans="1:15" ht="16.5">
      <c r="A1" s="53" t="s">
        <v>763</v>
      </c>
    </row>
    <row r="2" spans="1:15">
      <c r="A2" t="s">
        <v>764</v>
      </c>
    </row>
    <row r="4" spans="1:15">
      <c r="A4" t="s">
        <v>765</v>
      </c>
    </row>
    <row r="6" spans="1:15">
      <c r="A6" s="27" t="s">
        <v>766</v>
      </c>
      <c r="B6" s="27" t="s">
        <v>767</v>
      </c>
      <c r="C6" s="27" t="s">
        <v>768</v>
      </c>
      <c r="D6" s="27" t="s">
        <v>769</v>
      </c>
      <c r="G6">
        <v>2022</v>
      </c>
      <c r="O6">
        <v>2023</v>
      </c>
    </row>
    <row r="7" spans="1:15">
      <c r="A7" t="s">
        <v>431</v>
      </c>
      <c r="B7" s="58">
        <v>6.37</v>
      </c>
      <c r="C7" s="58">
        <v>1.73</v>
      </c>
      <c r="D7">
        <v>2437.58</v>
      </c>
    </row>
    <row r="8" spans="1:15">
      <c r="A8" t="s">
        <v>666</v>
      </c>
      <c r="B8" s="58">
        <v>6.69</v>
      </c>
      <c r="C8" s="58">
        <v>1.1200000000000001</v>
      </c>
      <c r="D8">
        <v>584.54999999999995</v>
      </c>
    </row>
    <row r="9" spans="1:15">
      <c r="A9" t="s">
        <v>667</v>
      </c>
      <c r="B9" s="58">
        <v>7.42</v>
      </c>
      <c r="C9" s="58">
        <v>1</v>
      </c>
      <c r="D9">
        <v>1263.1300000000001</v>
      </c>
    </row>
    <row r="10" spans="1:15">
      <c r="A10" t="s">
        <v>425</v>
      </c>
      <c r="B10" s="58">
        <v>7.86</v>
      </c>
      <c r="C10" s="58">
        <v>1.41</v>
      </c>
      <c r="D10">
        <v>1513.52</v>
      </c>
    </row>
    <row r="11" spans="1:15">
      <c r="A11" t="s">
        <v>432</v>
      </c>
      <c r="B11" s="58">
        <v>8.27</v>
      </c>
      <c r="C11" s="58">
        <v>1.27</v>
      </c>
      <c r="D11">
        <v>2656.36</v>
      </c>
    </row>
    <row r="12" spans="1:15">
      <c r="A12" t="s">
        <v>665</v>
      </c>
      <c r="B12" s="58">
        <v>10.5</v>
      </c>
      <c r="C12" s="58">
        <v>1.24</v>
      </c>
      <c r="D12">
        <v>690.31</v>
      </c>
    </row>
    <row r="13" spans="1:15">
      <c r="A13" t="s">
        <v>663</v>
      </c>
      <c r="B13" s="58">
        <v>12.64</v>
      </c>
      <c r="C13" s="58">
        <v>0.86</v>
      </c>
      <c r="D13">
        <v>451.73</v>
      </c>
    </row>
    <row r="14" spans="1:15">
      <c r="A14" t="s">
        <v>421</v>
      </c>
      <c r="B14" s="58">
        <v>13.01</v>
      </c>
      <c r="C14" s="58">
        <v>0.74</v>
      </c>
      <c r="D14">
        <v>653.55999999999995</v>
      </c>
    </row>
    <row r="15" spans="1:15">
      <c r="A15" t="s">
        <v>423</v>
      </c>
      <c r="B15" s="58">
        <v>13.6</v>
      </c>
      <c r="C15" s="58">
        <v>0.75</v>
      </c>
      <c r="D15">
        <v>695.35</v>
      </c>
    </row>
    <row r="16" spans="1:15">
      <c r="A16" t="s">
        <v>428</v>
      </c>
      <c r="B16" s="58">
        <v>14.32</v>
      </c>
      <c r="C16" s="58">
        <v>0.86</v>
      </c>
      <c r="D16">
        <v>892.45</v>
      </c>
    </row>
    <row r="17" spans="1:4">
      <c r="A17" t="s">
        <v>664</v>
      </c>
      <c r="B17" s="58">
        <v>14.5</v>
      </c>
      <c r="C17" s="58">
        <v>1.19</v>
      </c>
      <c r="D17">
        <v>523.5</v>
      </c>
    </row>
    <row r="18" spans="1:4">
      <c r="A18" t="s">
        <v>770</v>
      </c>
      <c r="B18" s="58">
        <v>14.76</v>
      </c>
      <c r="C18" s="58">
        <v>0.92</v>
      </c>
      <c r="D18">
        <v>181.22</v>
      </c>
    </row>
    <row r="19" spans="1:4">
      <c r="A19" t="s">
        <v>771</v>
      </c>
      <c r="B19" s="58">
        <v>17.559999999999999</v>
      </c>
      <c r="C19" s="58">
        <v>0.81</v>
      </c>
      <c r="D19">
        <v>216.88</v>
      </c>
    </row>
    <row r="20" spans="1:4">
      <c r="A20" t="s">
        <v>415</v>
      </c>
      <c r="B20" s="58">
        <v>17.97</v>
      </c>
      <c r="C20" s="58">
        <v>0.69</v>
      </c>
      <c r="D20">
        <v>448.13</v>
      </c>
    </row>
    <row r="21" spans="1:4">
      <c r="A21" t="s">
        <v>772</v>
      </c>
      <c r="B21" s="58">
        <v>18.100000000000001</v>
      </c>
      <c r="C21" s="58">
        <v>0.81</v>
      </c>
      <c r="D21">
        <v>160.15</v>
      </c>
    </row>
    <row r="22" spans="1:4">
      <c r="B22" s="58"/>
      <c r="C22" s="58"/>
    </row>
    <row r="23" spans="1:4" ht="16.5">
      <c r="A23" t="s">
        <v>773</v>
      </c>
      <c r="B23" s="58"/>
      <c r="C23" s="58"/>
    </row>
    <row r="25" spans="1:4">
      <c r="A25" t="s">
        <v>548</v>
      </c>
    </row>
    <row r="27" spans="1:4">
      <c r="A27" s="27"/>
      <c r="B27" s="27"/>
      <c r="C27" s="27"/>
      <c r="D27" s="27"/>
    </row>
    <row r="47" spans="1:4">
      <c r="A47">
        <v>2021</v>
      </c>
    </row>
    <row r="48" spans="1:4">
      <c r="A48" s="27" t="s">
        <v>766</v>
      </c>
      <c r="B48" s="27" t="s">
        <v>767</v>
      </c>
      <c r="C48" s="27" t="s">
        <v>768</v>
      </c>
      <c r="D48" s="27" t="s">
        <v>769</v>
      </c>
    </row>
    <row r="49" spans="1:4">
      <c r="A49" t="s">
        <v>431</v>
      </c>
      <c r="B49">
        <v>6.37</v>
      </c>
      <c r="C49">
        <v>1.73</v>
      </c>
      <c r="D49">
        <v>2437.58</v>
      </c>
    </row>
    <row r="50" spans="1:4">
      <c r="A50" t="s">
        <v>666</v>
      </c>
      <c r="B50">
        <v>6.69</v>
      </c>
      <c r="C50">
        <v>1.1200000000000001</v>
      </c>
      <c r="D50">
        <v>584.54999999999995</v>
      </c>
    </row>
    <row r="51" spans="1:4">
      <c r="A51" t="s">
        <v>667</v>
      </c>
      <c r="B51">
        <v>7.42</v>
      </c>
      <c r="C51">
        <v>1</v>
      </c>
      <c r="D51">
        <v>1263.1300000000001</v>
      </c>
    </row>
    <row r="52" spans="1:4">
      <c r="A52" t="s">
        <v>425</v>
      </c>
      <c r="B52">
        <v>7.86</v>
      </c>
      <c r="C52">
        <v>1.41</v>
      </c>
      <c r="D52">
        <v>1513.52</v>
      </c>
    </row>
    <row r="53" spans="1:4">
      <c r="A53" t="s">
        <v>432</v>
      </c>
      <c r="B53">
        <v>8.27</v>
      </c>
      <c r="C53">
        <v>1.27</v>
      </c>
      <c r="D53">
        <v>2656.36</v>
      </c>
    </row>
    <row r="54" spans="1:4">
      <c r="A54" t="s">
        <v>665</v>
      </c>
      <c r="B54">
        <v>10.5</v>
      </c>
      <c r="C54">
        <v>1.24</v>
      </c>
      <c r="D54">
        <v>690.31</v>
      </c>
    </row>
    <row r="55" spans="1:4">
      <c r="A55" t="s">
        <v>663</v>
      </c>
      <c r="B55">
        <v>12.64</v>
      </c>
      <c r="C55">
        <v>0.86</v>
      </c>
      <c r="D55">
        <v>451.73</v>
      </c>
    </row>
    <row r="56" spans="1:4">
      <c r="A56" t="s">
        <v>421</v>
      </c>
      <c r="B56">
        <v>13.01</v>
      </c>
      <c r="C56">
        <v>0.74</v>
      </c>
      <c r="D56">
        <v>653.55999999999995</v>
      </c>
    </row>
    <row r="57" spans="1:4">
      <c r="A57" t="s">
        <v>423</v>
      </c>
      <c r="B57">
        <v>13.6</v>
      </c>
      <c r="C57">
        <v>0.75</v>
      </c>
      <c r="D57">
        <v>695.35</v>
      </c>
    </row>
    <row r="58" spans="1:4">
      <c r="A58" t="s">
        <v>428</v>
      </c>
      <c r="B58">
        <v>14.32</v>
      </c>
      <c r="C58">
        <v>0.86</v>
      </c>
      <c r="D58">
        <v>892.45</v>
      </c>
    </row>
    <row r="59" spans="1:4">
      <c r="A59" t="s">
        <v>664</v>
      </c>
      <c r="B59">
        <v>14.5</v>
      </c>
      <c r="C59">
        <v>1.19</v>
      </c>
      <c r="D59">
        <v>523.5</v>
      </c>
    </row>
    <row r="60" spans="1:4">
      <c r="A60" t="s">
        <v>770</v>
      </c>
      <c r="B60">
        <v>14.76</v>
      </c>
      <c r="C60">
        <v>0.92</v>
      </c>
      <c r="D60">
        <v>181.22</v>
      </c>
    </row>
    <row r="61" spans="1:4">
      <c r="A61" t="s">
        <v>771</v>
      </c>
      <c r="B61">
        <v>17.559999999999999</v>
      </c>
      <c r="C61">
        <v>0.81</v>
      </c>
      <c r="D61">
        <v>216.88</v>
      </c>
    </row>
    <row r="62" spans="1:4">
      <c r="A62" t="s">
        <v>415</v>
      </c>
      <c r="B62">
        <v>17.97</v>
      </c>
      <c r="C62">
        <v>0.69</v>
      </c>
      <c r="D62">
        <v>448.13</v>
      </c>
    </row>
    <row r="63" spans="1:4">
      <c r="A63" t="s">
        <v>772</v>
      </c>
      <c r="B63">
        <v>18.100000000000001</v>
      </c>
      <c r="C63">
        <v>0.81</v>
      </c>
      <c r="D63">
        <v>160.15</v>
      </c>
    </row>
    <row r="64" spans="1:4">
      <c r="A64" t="s">
        <v>427</v>
      </c>
      <c r="B64">
        <v>49.38</v>
      </c>
      <c r="C64">
        <v>1.21</v>
      </c>
      <c r="D64">
        <v>295.69</v>
      </c>
    </row>
    <row r="65" spans="1:4">
      <c r="A65" t="s">
        <v>417</v>
      </c>
      <c r="B65">
        <v>55.41</v>
      </c>
      <c r="C65">
        <v>0.66</v>
      </c>
      <c r="D65">
        <v>154.02000000000001</v>
      </c>
    </row>
    <row r="67" spans="1:4">
      <c r="A67">
        <v>2017</v>
      </c>
    </row>
    <row r="68" spans="1:4">
      <c r="A68" s="27" t="s">
        <v>766</v>
      </c>
      <c r="B68" s="27" t="s">
        <v>767</v>
      </c>
      <c r="C68" s="27" t="s">
        <v>768</v>
      </c>
      <c r="D68" s="27" t="s">
        <v>769</v>
      </c>
    </row>
    <row r="69" spans="1:4">
      <c r="A69" t="s">
        <v>431</v>
      </c>
      <c r="B69">
        <v>6.37</v>
      </c>
      <c r="C69">
        <v>1.73</v>
      </c>
      <c r="D69">
        <v>2437.58</v>
      </c>
    </row>
    <row r="70" spans="1:4">
      <c r="A70" t="s">
        <v>666</v>
      </c>
      <c r="B70">
        <v>6.69</v>
      </c>
      <c r="C70">
        <v>1.1200000000000001</v>
      </c>
      <c r="D70">
        <v>584.54999999999995</v>
      </c>
    </row>
    <row r="71" spans="1:4">
      <c r="A71" t="s">
        <v>667</v>
      </c>
      <c r="B71">
        <v>7.42</v>
      </c>
      <c r="C71">
        <v>1</v>
      </c>
      <c r="D71">
        <v>1263.1300000000001</v>
      </c>
    </row>
    <row r="72" spans="1:4">
      <c r="A72" t="s">
        <v>425</v>
      </c>
      <c r="B72">
        <v>7.86</v>
      </c>
      <c r="C72">
        <v>1.41</v>
      </c>
      <c r="D72">
        <v>1513.52</v>
      </c>
    </row>
    <row r="73" spans="1:4">
      <c r="A73" t="s">
        <v>432</v>
      </c>
      <c r="B73">
        <v>8.27</v>
      </c>
      <c r="C73">
        <v>1.27</v>
      </c>
      <c r="D73">
        <v>2656.36</v>
      </c>
    </row>
    <row r="74" spans="1:4">
      <c r="A74" t="s">
        <v>665</v>
      </c>
      <c r="B74">
        <v>10.5</v>
      </c>
      <c r="C74">
        <v>1.24</v>
      </c>
      <c r="D74">
        <v>690.31</v>
      </c>
    </row>
    <row r="75" spans="1:4">
      <c r="A75" t="s">
        <v>663</v>
      </c>
      <c r="B75">
        <v>12.64</v>
      </c>
      <c r="C75">
        <v>0.86</v>
      </c>
      <c r="D75">
        <v>451.73</v>
      </c>
    </row>
    <row r="76" spans="1:4">
      <c r="A76" t="s">
        <v>421</v>
      </c>
      <c r="B76">
        <v>13.01</v>
      </c>
      <c r="C76">
        <v>0.74</v>
      </c>
      <c r="D76">
        <v>653.55999999999995</v>
      </c>
    </row>
    <row r="77" spans="1:4">
      <c r="A77" t="s">
        <v>423</v>
      </c>
      <c r="B77">
        <v>13.6</v>
      </c>
      <c r="C77">
        <v>0.75</v>
      </c>
      <c r="D77">
        <v>695.35</v>
      </c>
    </row>
    <row r="78" spans="1:4">
      <c r="A78" t="s">
        <v>428</v>
      </c>
      <c r="B78">
        <v>14.32</v>
      </c>
      <c r="C78">
        <v>0.86</v>
      </c>
      <c r="D78">
        <v>892.45</v>
      </c>
    </row>
    <row r="79" spans="1:4">
      <c r="A79" t="s">
        <v>664</v>
      </c>
      <c r="B79">
        <v>14.5</v>
      </c>
      <c r="C79">
        <v>1.19</v>
      </c>
      <c r="D79">
        <v>523.5</v>
      </c>
    </row>
    <row r="80" spans="1:4">
      <c r="A80" t="s">
        <v>770</v>
      </c>
      <c r="B80">
        <v>14.76</v>
      </c>
      <c r="C80">
        <v>0.92</v>
      </c>
      <c r="D80">
        <v>181.22</v>
      </c>
    </row>
    <row r="81" spans="1:4">
      <c r="A81" t="s">
        <v>771</v>
      </c>
      <c r="B81">
        <v>17.559999999999999</v>
      </c>
      <c r="C81">
        <v>0.81</v>
      </c>
      <c r="D81">
        <v>216.88</v>
      </c>
    </row>
    <row r="82" spans="1:4">
      <c r="A82" t="s">
        <v>415</v>
      </c>
      <c r="B82">
        <v>17.97</v>
      </c>
      <c r="C82">
        <v>0.69</v>
      </c>
      <c r="D82">
        <v>448.13</v>
      </c>
    </row>
    <row r="83" spans="1:4">
      <c r="A83" t="s">
        <v>772</v>
      </c>
      <c r="B83">
        <v>18.100000000000001</v>
      </c>
      <c r="C83">
        <v>0.81</v>
      </c>
      <c r="D83">
        <v>160.15</v>
      </c>
    </row>
    <row r="84" spans="1:4">
      <c r="A84" t="s">
        <v>427</v>
      </c>
      <c r="B84">
        <v>49.38</v>
      </c>
      <c r="C84">
        <v>1.21</v>
      </c>
      <c r="D84">
        <v>295.69</v>
      </c>
    </row>
    <row r="85" spans="1:4">
      <c r="A85" t="s">
        <v>417</v>
      </c>
      <c r="B85">
        <v>55.41</v>
      </c>
      <c r="C85">
        <v>0.66</v>
      </c>
      <c r="D85">
        <v>154.02000000000001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FAA7-527B-4E27-87BD-F9259FA527A2}">
  <dimension ref="A1:BK12"/>
  <sheetViews>
    <sheetView workbookViewId="0">
      <selection activeCell="AV30" sqref="AV30"/>
    </sheetView>
  </sheetViews>
  <sheetFormatPr baseColWidth="10" defaultColWidth="11.453125" defaultRowHeight="14.5"/>
  <cols>
    <col min="1" max="1" width="5.36328125" customWidth="1"/>
    <col min="2" max="2" width="6.36328125" bestFit="1" customWidth="1"/>
    <col min="3" max="10" width="0.6328125" customWidth="1"/>
    <col min="11" max="11" width="5.36328125" customWidth="1"/>
    <col min="12" max="17" width="0.6328125" customWidth="1"/>
    <col min="18" max="18" width="5.36328125" customWidth="1"/>
    <col min="19" max="19" width="0.6328125" customWidth="1"/>
    <col min="20" max="20" width="5.36328125" customWidth="1"/>
    <col min="21" max="21" width="0.6328125" customWidth="1"/>
    <col min="22" max="22" width="5.36328125" customWidth="1"/>
    <col min="23" max="23" width="0.6328125" customWidth="1"/>
    <col min="24" max="24" width="5.36328125" customWidth="1"/>
    <col min="25" max="25" width="0.6328125" customWidth="1"/>
    <col min="26" max="26" width="5.36328125" customWidth="1"/>
    <col min="27" max="27" width="0.6328125" customWidth="1"/>
    <col min="28" max="28" width="5.36328125" customWidth="1"/>
    <col min="29" max="29" width="0.6328125" customWidth="1"/>
    <col min="30" max="30" width="5.36328125" customWidth="1"/>
    <col min="31" max="31" width="0.6328125" customWidth="1"/>
    <col min="32" max="32" width="5.36328125" customWidth="1"/>
    <col min="33" max="33" width="0.6328125" customWidth="1"/>
    <col min="34" max="34" width="5.36328125" customWidth="1"/>
    <col min="35" max="35" width="0.6328125" customWidth="1"/>
    <col min="36" max="36" width="5.36328125" customWidth="1"/>
    <col min="37" max="37" width="0.6328125" customWidth="1"/>
    <col min="38" max="38" width="5.36328125" customWidth="1"/>
    <col min="39" max="39" width="0.6328125" customWidth="1"/>
    <col min="40" max="40" width="5.36328125" customWidth="1"/>
    <col min="41" max="41" width="0.6328125" customWidth="1"/>
    <col min="42" max="42" width="5.36328125" customWidth="1"/>
    <col min="43" max="43" width="0.6328125" customWidth="1"/>
    <col min="44" max="44" width="5.36328125" customWidth="1"/>
    <col min="45" max="45" width="0.6328125" customWidth="1"/>
    <col min="46" max="46" width="5.36328125" customWidth="1"/>
    <col min="47" max="47" width="0.6328125" customWidth="1"/>
    <col min="48" max="63" width="5.36328125" customWidth="1"/>
  </cols>
  <sheetData>
    <row r="1" spans="1:63">
      <c r="A1" s="53" t="s">
        <v>184</v>
      </c>
    </row>
    <row r="3" spans="1:63">
      <c r="A3" s="47"/>
      <c r="B3" s="47">
        <v>1961</v>
      </c>
      <c r="C3" s="47">
        <v>1962</v>
      </c>
      <c r="D3" s="47">
        <v>1963</v>
      </c>
      <c r="E3" s="47">
        <v>1964</v>
      </c>
      <c r="F3" s="47">
        <v>1965</v>
      </c>
      <c r="G3" s="47">
        <v>1966</v>
      </c>
      <c r="H3" s="47">
        <v>1967</v>
      </c>
      <c r="I3" s="47">
        <v>1968</v>
      </c>
      <c r="J3" s="47">
        <v>1969</v>
      </c>
      <c r="K3" s="47">
        <v>1970</v>
      </c>
      <c r="L3" s="47">
        <v>1971</v>
      </c>
      <c r="M3" s="47">
        <v>1972</v>
      </c>
      <c r="N3" s="47">
        <v>1973</v>
      </c>
      <c r="O3" s="47">
        <v>1974</v>
      </c>
      <c r="P3" s="47">
        <v>1975</v>
      </c>
      <c r="Q3" s="47">
        <v>1976</v>
      </c>
      <c r="R3" s="47">
        <v>1977</v>
      </c>
      <c r="S3" s="47">
        <v>1978</v>
      </c>
      <c r="T3" s="47">
        <v>1979</v>
      </c>
      <c r="U3" s="47">
        <v>1980</v>
      </c>
      <c r="V3" s="47">
        <v>1981</v>
      </c>
      <c r="W3" s="47">
        <v>1982</v>
      </c>
      <c r="X3" s="47">
        <v>1983</v>
      </c>
      <c r="Y3" s="47">
        <v>1984</v>
      </c>
      <c r="Z3" s="47">
        <v>1985</v>
      </c>
      <c r="AA3" s="47">
        <v>1986</v>
      </c>
      <c r="AB3" s="47">
        <v>1987</v>
      </c>
      <c r="AC3" s="47">
        <v>1988</v>
      </c>
      <c r="AD3" s="47">
        <v>1989</v>
      </c>
      <c r="AE3" s="47">
        <v>1990</v>
      </c>
      <c r="AF3" s="47">
        <v>1991</v>
      </c>
      <c r="AG3" s="47">
        <v>1992</v>
      </c>
      <c r="AH3" s="47">
        <v>1993</v>
      </c>
      <c r="AI3" s="47">
        <v>1994</v>
      </c>
      <c r="AJ3" s="47">
        <v>1995</v>
      </c>
      <c r="AK3" s="47">
        <v>1996</v>
      </c>
      <c r="AL3" s="47">
        <v>1997</v>
      </c>
      <c r="AM3" s="47">
        <v>1998</v>
      </c>
      <c r="AN3" s="47">
        <v>1999</v>
      </c>
      <c r="AO3" s="47">
        <v>2000</v>
      </c>
      <c r="AP3" s="47">
        <v>2001</v>
      </c>
      <c r="AQ3" s="47">
        <v>2002</v>
      </c>
      <c r="AR3" s="47">
        <v>2003</v>
      </c>
      <c r="AS3" s="47">
        <v>2004</v>
      </c>
      <c r="AT3" s="47">
        <v>2005</v>
      </c>
      <c r="AU3" s="47">
        <v>2006</v>
      </c>
      <c r="AV3" s="47">
        <v>2007</v>
      </c>
      <c r="AW3" s="47">
        <v>2008</v>
      </c>
      <c r="AX3" s="47">
        <v>2009</v>
      </c>
      <c r="AY3" s="47">
        <v>2010</v>
      </c>
      <c r="AZ3" s="47">
        <v>2011</v>
      </c>
      <c r="BA3" s="47">
        <v>2012</v>
      </c>
      <c r="BB3" s="47">
        <v>2013</v>
      </c>
      <c r="BC3" s="47">
        <v>2014</v>
      </c>
      <c r="BD3" s="47">
        <v>2015</v>
      </c>
      <c r="BE3" s="47">
        <v>2016</v>
      </c>
      <c r="BF3" s="47">
        <v>2017</v>
      </c>
      <c r="BG3" s="47">
        <v>2018</v>
      </c>
      <c r="BH3" s="47">
        <v>2019</v>
      </c>
      <c r="BI3" s="47">
        <v>2020</v>
      </c>
      <c r="BJ3" s="47">
        <v>2021</v>
      </c>
      <c r="BK3" s="47">
        <v>2022</v>
      </c>
    </row>
    <row r="4" spans="1:63">
      <c r="A4" s="50" t="s">
        <v>654</v>
      </c>
      <c r="B4" s="65">
        <v>64</v>
      </c>
      <c r="C4" s="66"/>
      <c r="D4" s="66"/>
      <c r="E4" s="66"/>
      <c r="F4" s="66"/>
      <c r="G4" s="66"/>
      <c r="H4" s="66"/>
      <c r="I4" s="66"/>
      <c r="J4" s="66"/>
      <c r="K4" s="66">
        <v>79</v>
      </c>
      <c r="L4" s="66"/>
      <c r="M4" s="66"/>
      <c r="N4" s="66"/>
      <c r="O4" s="66"/>
      <c r="P4" s="66"/>
      <c r="Q4" s="66"/>
      <c r="R4" s="50">
        <v>143</v>
      </c>
      <c r="S4" s="50"/>
      <c r="T4" s="50">
        <v>149</v>
      </c>
      <c r="U4" s="50"/>
      <c r="V4" s="50">
        <v>160</v>
      </c>
      <c r="W4" s="50"/>
      <c r="X4" s="50">
        <v>162</v>
      </c>
      <c r="Y4" s="50"/>
      <c r="Z4" s="50">
        <v>231</v>
      </c>
      <c r="AA4" s="50"/>
      <c r="AB4" s="50">
        <v>239</v>
      </c>
      <c r="AC4" s="50"/>
      <c r="AD4" s="50">
        <v>227</v>
      </c>
      <c r="AE4" s="50"/>
      <c r="AF4" s="50">
        <v>251</v>
      </c>
      <c r="AG4" s="50"/>
      <c r="AH4" s="50">
        <v>311</v>
      </c>
      <c r="AI4" s="50"/>
      <c r="AJ4" s="50">
        <v>385</v>
      </c>
      <c r="AK4" s="50"/>
      <c r="AL4" s="50">
        <v>453</v>
      </c>
      <c r="AM4" s="50"/>
      <c r="AN4" s="50">
        <v>472</v>
      </c>
      <c r="AO4" s="50"/>
      <c r="AP4" s="50">
        <v>493</v>
      </c>
      <c r="AQ4" s="50"/>
      <c r="AR4" s="50">
        <v>552</v>
      </c>
      <c r="AS4" s="50"/>
      <c r="AT4" s="50">
        <v>580</v>
      </c>
      <c r="AU4" s="50"/>
      <c r="AV4" s="50">
        <v>603</v>
      </c>
      <c r="AW4" s="50">
        <v>612</v>
      </c>
      <c r="AX4" s="50">
        <v>641</v>
      </c>
      <c r="AY4" s="50">
        <v>648</v>
      </c>
      <c r="AZ4" s="50">
        <v>657</v>
      </c>
      <c r="BA4" s="50">
        <v>668</v>
      </c>
      <c r="BB4" s="50">
        <v>697</v>
      </c>
      <c r="BC4" s="50">
        <v>718</v>
      </c>
      <c r="BD4" s="50">
        <v>724</v>
      </c>
      <c r="BE4" s="50">
        <v>707</v>
      </c>
      <c r="BF4" s="50">
        <v>719</v>
      </c>
      <c r="BG4" s="50">
        <v>737</v>
      </c>
      <c r="BH4">
        <v>753</v>
      </c>
      <c r="BI4">
        <v>782</v>
      </c>
      <c r="BJ4" s="50">
        <v>810</v>
      </c>
      <c r="BK4">
        <v>838</v>
      </c>
    </row>
    <row r="5" spans="1:63">
      <c r="A5" s="50" t="s">
        <v>657</v>
      </c>
      <c r="B5" s="65">
        <v>22</v>
      </c>
      <c r="C5" s="66"/>
      <c r="D5" s="66"/>
      <c r="E5" s="66"/>
      <c r="F5" s="66"/>
      <c r="G5" s="66"/>
      <c r="H5" s="66"/>
      <c r="I5" s="66"/>
      <c r="J5" s="66"/>
      <c r="K5" s="66">
        <v>50</v>
      </c>
      <c r="L5" s="66"/>
      <c r="M5" s="66"/>
      <c r="N5" s="66"/>
      <c r="O5" s="66"/>
      <c r="P5" s="66"/>
      <c r="Q5" s="66"/>
      <c r="R5" s="50">
        <v>124</v>
      </c>
      <c r="S5" s="50"/>
      <c r="T5" s="50">
        <v>116</v>
      </c>
      <c r="U5" s="50"/>
      <c r="V5" s="50">
        <v>129</v>
      </c>
      <c r="W5" s="50"/>
      <c r="X5" s="50">
        <v>130</v>
      </c>
      <c r="Y5" s="50"/>
      <c r="Z5" s="50">
        <v>196</v>
      </c>
      <c r="AA5" s="50"/>
      <c r="AB5" s="50">
        <v>217</v>
      </c>
      <c r="AC5" s="50"/>
      <c r="AD5" s="50">
        <v>245</v>
      </c>
      <c r="AE5" s="50"/>
      <c r="AF5" s="50">
        <v>274</v>
      </c>
      <c r="AG5" s="50"/>
      <c r="AH5" s="50">
        <v>329</v>
      </c>
      <c r="AI5" s="50"/>
      <c r="AJ5" s="50">
        <v>382</v>
      </c>
      <c r="AK5" s="50"/>
      <c r="AL5" s="50">
        <v>402</v>
      </c>
      <c r="AM5" s="50"/>
      <c r="AN5" s="50">
        <v>457</v>
      </c>
      <c r="AO5" s="50"/>
      <c r="AP5" s="50">
        <v>531</v>
      </c>
      <c r="AQ5" s="50"/>
      <c r="AR5" s="50">
        <v>640</v>
      </c>
      <c r="AS5" s="50"/>
      <c r="AT5" s="50">
        <v>686</v>
      </c>
      <c r="AU5" s="50"/>
      <c r="AV5" s="50">
        <v>786</v>
      </c>
      <c r="AW5" s="50">
        <v>829</v>
      </c>
      <c r="AX5" s="50">
        <v>856</v>
      </c>
      <c r="AY5" s="50">
        <v>884</v>
      </c>
      <c r="AZ5" s="50">
        <v>949</v>
      </c>
      <c r="BA5" s="50">
        <v>1001</v>
      </c>
      <c r="BB5" s="50">
        <v>1060</v>
      </c>
      <c r="BC5" s="50">
        <v>1073</v>
      </c>
      <c r="BD5" s="50">
        <v>1153</v>
      </c>
      <c r="BE5" s="50">
        <v>1227</v>
      </c>
      <c r="BF5" s="50">
        <v>1369</v>
      </c>
      <c r="BG5" s="50">
        <v>1409</v>
      </c>
      <c r="BH5">
        <v>1532</v>
      </c>
      <c r="BI5">
        <v>1640</v>
      </c>
      <c r="BJ5" s="50">
        <v>1642</v>
      </c>
      <c r="BK5">
        <v>1652</v>
      </c>
    </row>
    <row r="6" spans="1:63">
      <c r="A6" s="50" t="s">
        <v>655</v>
      </c>
      <c r="B6" s="65">
        <v>50</v>
      </c>
      <c r="C6" s="66"/>
      <c r="D6" s="66"/>
      <c r="E6" s="66"/>
      <c r="F6" s="66"/>
      <c r="G6" s="66"/>
      <c r="H6" s="66"/>
      <c r="I6" s="66"/>
      <c r="J6" s="66"/>
      <c r="K6" s="66">
        <v>94</v>
      </c>
      <c r="L6" s="66"/>
      <c r="M6" s="66"/>
      <c r="N6" s="66"/>
      <c r="O6" s="66"/>
      <c r="P6" s="66"/>
      <c r="Q6" s="66"/>
      <c r="R6" s="50">
        <v>151</v>
      </c>
      <c r="S6" s="50"/>
      <c r="T6" s="50">
        <v>157</v>
      </c>
      <c r="U6" s="50"/>
      <c r="V6" s="50">
        <v>167</v>
      </c>
      <c r="W6" s="50"/>
      <c r="X6" s="50">
        <v>175</v>
      </c>
      <c r="Y6" s="50"/>
      <c r="Z6" s="50">
        <v>273</v>
      </c>
      <c r="AA6" s="50"/>
      <c r="AB6" s="50">
        <v>314</v>
      </c>
      <c r="AC6" s="50"/>
      <c r="AD6" s="50">
        <v>320</v>
      </c>
      <c r="AE6" s="50"/>
      <c r="AF6" s="50">
        <v>352</v>
      </c>
      <c r="AG6" s="50"/>
      <c r="AH6" s="50">
        <v>479</v>
      </c>
      <c r="AI6" s="50"/>
      <c r="AJ6" s="50">
        <v>510</v>
      </c>
      <c r="AK6" s="50"/>
      <c r="AL6" s="50">
        <v>513</v>
      </c>
      <c r="AM6" s="50"/>
      <c r="AN6" s="50">
        <v>513</v>
      </c>
      <c r="AO6" s="50"/>
      <c r="AP6" s="50">
        <v>549</v>
      </c>
      <c r="AQ6" s="50"/>
      <c r="AR6" s="50">
        <v>616</v>
      </c>
      <c r="AS6" s="50"/>
      <c r="AT6" s="50">
        <v>604</v>
      </c>
      <c r="AU6" s="50"/>
      <c r="AV6" s="50">
        <v>626</v>
      </c>
      <c r="AW6" s="50">
        <v>636</v>
      </c>
      <c r="AX6" s="50">
        <v>588</v>
      </c>
      <c r="AY6" s="50">
        <v>599</v>
      </c>
      <c r="AZ6" s="50">
        <v>613</v>
      </c>
      <c r="BA6" s="50">
        <v>607</v>
      </c>
      <c r="BB6" s="50">
        <v>670</v>
      </c>
      <c r="BC6" s="50">
        <v>692</v>
      </c>
      <c r="BD6" s="50">
        <v>728</v>
      </c>
      <c r="BE6" s="50">
        <v>757</v>
      </c>
      <c r="BF6" s="50">
        <v>725</v>
      </c>
      <c r="BG6" s="50">
        <v>700</v>
      </c>
      <c r="BH6">
        <v>783</v>
      </c>
      <c r="BI6">
        <v>782</v>
      </c>
      <c r="BJ6" s="50">
        <v>762</v>
      </c>
      <c r="BK6">
        <v>791</v>
      </c>
    </row>
    <row r="7" spans="1:63">
      <c r="A7" s="50" t="s">
        <v>656</v>
      </c>
      <c r="B7" s="65">
        <v>30</v>
      </c>
      <c r="C7" s="66"/>
      <c r="D7" s="66"/>
      <c r="E7" s="66"/>
      <c r="F7" s="66"/>
      <c r="G7" s="66"/>
      <c r="H7" s="66"/>
      <c r="I7" s="66"/>
      <c r="J7" s="66"/>
      <c r="K7" s="66">
        <v>45</v>
      </c>
      <c r="L7" s="66"/>
      <c r="M7" s="66"/>
      <c r="N7" s="66"/>
      <c r="O7" s="66"/>
      <c r="P7" s="66"/>
      <c r="Q7" s="66"/>
      <c r="R7" s="50">
        <v>61</v>
      </c>
      <c r="S7" s="50"/>
      <c r="T7" s="50">
        <v>56</v>
      </c>
      <c r="U7" s="50"/>
      <c r="V7" s="50">
        <v>66</v>
      </c>
      <c r="W7" s="50"/>
      <c r="X7" s="50">
        <v>71</v>
      </c>
      <c r="Y7" s="50"/>
      <c r="Z7" s="50">
        <v>124</v>
      </c>
      <c r="AA7" s="50"/>
      <c r="AB7" s="50">
        <v>138</v>
      </c>
      <c r="AC7" s="50"/>
      <c r="AD7" s="50">
        <v>143</v>
      </c>
      <c r="AE7" s="50"/>
      <c r="AF7" s="50">
        <v>176</v>
      </c>
      <c r="AG7" s="50"/>
      <c r="AH7" s="50">
        <v>184</v>
      </c>
      <c r="AI7" s="50"/>
      <c r="AJ7" s="50">
        <v>234</v>
      </c>
      <c r="AK7" s="50"/>
      <c r="AL7" s="50">
        <v>256</v>
      </c>
      <c r="AM7" s="50"/>
      <c r="AN7" s="50">
        <v>268</v>
      </c>
      <c r="AO7" s="50"/>
      <c r="AP7" s="50">
        <v>288</v>
      </c>
      <c r="AQ7" s="50"/>
      <c r="AR7" s="50">
        <v>307</v>
      </c>
      <c r="AS7" s="50"/>
      <c r="AT7" s="50">
        <v>316</v>
      </c>
      <c r="AU7" s="50"/>
      <c r="AV7" s="50">
        <v>369</v>
      </c>
      <c r="AW7" s="50">
        <v>372</v>
      </c>
      <c r="AX7" s="50">
        <v>424</v>
      </c>
      <c r="AY7" s="50">
        <v>449</v>
      </c>
      <c r="AZ7" s="50">
        <v>464</v>
      </c>
      <c r="BA7" s="50">
        <v>475</v>
      </c>
      <c r="BB7" s="50">
        <v>464</v>
      </c>
      <c r="BC7" s="50">
        <v>487</v>
      </c>
      <c r="BD7" s="50">
        <v>432</v>
      </c>
      <c r="BE7" s="50">
        <v>452</v>
      </c>
      <c r="BF7" s="50">
        <v>486</v>
      </c>
      <c r="BG7" s="50">
        <v>527</v>
      </c>
      <c r="BH7">
        <v>483</v>
      </c>
      <c r="BI7">
        <v>507</v>
      </c>
      <c r="BJ7" s="50">
        <v>527</v>
      </c>
      <c r="BK7">
        <v>537</v>
      </c>
    </row>
    <row r="8" spans="1:63">
      <c r="A8" s="50" t="s">
        <v>658</v>
      </c>
      <c r="B8" s="67">
        <v>48</v>
      </c>
      <c r="C8" s="68"/>
      <c r="D8" s="68"/>
      <c r="E8" s="68"/>
      <c r="F8" s="68"/>
      <c r="G8" s="68"/>
      <c r="H8" s="68"/>
      <c r="I8" s="68"/>
      <c r="J8" s="68"/>
      <c r="K8" s="68">
        <v>72</v>
      </c>
      <c r="L8" s="66"/>
      <c r="M8" s="66"/>
      <c r="N8" s="66"/>
      <c r="O8" s="66"/>
      <c r="P8" s="66"/>
      <c r="Q8" s="66"/>
      <c r="R8" s="50">
        <v>131</v>
      </c>
      <c r="S8" s="50"/>
      <c r="T8" s="50">
        <v>131</v>
      </c>
      <c r="U8" s="50"/>
      <c r="V8" s="50">
        <v>123</v>
      </c>
      <c r="W8" s="50"/>
      <c r="X8" s="50">
        <v>136</v>
      </c>
      <c r="Y8" s="50"/>
      <c r="Z8" s="50">
        <v>203</v>
      </c>
      <c r="AA8" s="50"/>
      <c r="AB8" s="50">
        <v>224</v>
      </c>
      <c r="AC8" s="50"/>
      <c r="AD8" s="50">
        <v>247</v>
      </c>
      <c r="AE8" s="50"/>
      <c r="AF8" s="50">
        <v>271</v>
      </c>
      <c r="AG8" s="50"/>
      <c r="AH8" s="50">
        <v>319</v>
      </c>
      <c r="AI8" s="50"/>
      <c r="AJ8" s="50">
        <v>357</v>
      </c>
      <c r="AK8" s="50"/>
      <c r="AL8" s="50">
        <v>376</v>
      </c>
      <c r="AM8" s="50"/>
      <c r="AN8" s="50">
        <v>393</v>
      </c>
      <c r="AO8" s="50"/>
      <c r="AP8" s="50">
        <v>391</v>
      </c>
      <c r="AQ8" s="50"/>
      <c r="AR8" s="50">
        <v>428</v>
      </c>
      <c r="AS8" s="50"/>
      <c r="AT8" s="50">
        <v>471</v>
      </c>
      <c r="AU8" s="50"/>
      <c r="AV8" s="50">
        <v>509</v>
      </c>
      <c r="AW8" s="50">
        <v>511</v>
      </c>
      <c r="AX8" s="50">
        <v>519</v>
      </c>
      <c r="AY8" s="50">
        <v>543</v>
      </c>
      <c r="AZ8" s="50">
        <v>535</v>
      </c>
      <c r="BA8" s="50">
        <v>579</v>
      </c>
      <c r="BB8" s="50">
        <v>607</v>
      </c>
      <c r="BC8" s="50">
        <v>644</v>
      </c>
      <c r="BD8" s="50">
        <v>658</v>
      </c>
      <c r="BE8" s="50">
        <v>673</v>
      </c>
      <c r="BF8" s="50">
        <v>689</v>
      </c>
      <c r="BG8" s="50">
        <v>691</v>
      </c>
      <c r="BH8">
        <v>687</v>
      </c>
      <c r="BI8">
        <v>723</v>
      </c>
      <c r="BJ8" s="50">
        <v>701</v>
      </c>
      <c r="BK8">
        <v>720</v>
      </c>
    </row>
    <row r="9" spans="1:63">
      <c r="A9" s="50" t="s">
        <v>774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>
        <v>23</v>
      </c>
      <c r="S9" s="50"/>
      <c r="T9" s="50">
        <v>23</v>
      </c>
      <c r="U9" s="50"/>
      <c r="V9" s="50">
        <v>28</v>
      </c>
      <c r="W9" s="50"/>
      <c r="X9" s="50">
        <v>29</v>
      </c>
      <c r="Y9" s="50"/>
      <c r="Z9" s="50">
        <v>55</v>
      </c>
      <c r="AA9" s="50"/>
      <c r="AB9" s="50">
        <v>58</v>
      </c>
      <c r="AC9" s="50"/>
      <c r="AD9" s="50">
        <v>53</v>
      </c>
      <c r="AE9" s="50"/>
      <c r="AF9" s="50">
        <v>77</v>
      </c>
      <c r="AG9" s="50"/>
      <c r="AH9" s="50">
        <v>76</v>
      </c>
      <c r="AI9" s="50"/>
      <c r="AJ9" s="50">
        <v>84</v>
      </c>
      <c r="AK9" s="50"/>
      <c r="AL9" s="50">
        <v>85</v>
      </c>
      <c r="AM9" s="50"/>
      <c r="AN9" s="50">
        <v>90</v>
      </c>
      <c r="AO9" s="50"/>
      <c r="AP9" s="50">
        <v>96</v>
      </c>
      <c r="AQ9" s="50"/>
      <c r="AR9" s="50">
        <v>93</v>
      </c>
      <c r="AS9" s="50"/>
      <c r="AT9" s="50">
        <v>103</v>
      </c>
      <c r="AU9" s="50"/>
      <c r="AV9" s="50">
        <v>71</v>
      </c>
      <c r="AW9" s="50">
        <v>69</v>
      </c>
      <c r="AX9" s="50">
        <v>61</v>
      </c>
      <c r="AY9" s="50">
        <v>63</v>
      </c>
      <c r="AZ9" s="50">
        <v>67</v>
      </c>
      <c r="BA9" s="50">
        <v>67</v>
      </c>
      <c r="BB9" s="50">
        <v>61</v>
      </c>
      <c r="BC9" s="50">
        <v>59</v>
      </c>
      <c r="BD9" s="50">
        <v>71</v>
      </c>
      <c r="BE9" s="50">
        <v>68</v>
      </c>
      <c r="BF9" s="50">
        <v>54</v>
      </c>
      <c r="BG9" s="50">
        <v>55</v>
      </c>
      <c r="BH9">
        <v>50</v>
      </c>
      <c r="BI9">
        <v>52</v>
      </c>
      <c r="BJ9" s="50">
        <v>91</v>
      </c>
      <c r="BK9">
        <v>61</v>
      </c>
    </row>
    <row r="10" spans="1:63">
      <c r="A10" s="51" t="s">
        <v>308</v>
      </c>
      <c r="B10" s="51">
        <f>SUM(B4:B9)</f>
        <v>214</v>
      </c>
      <c r="C10" s="51"/>
      <c r="D10" s="51"/>
      <c r="E10" s="51"/>
      <c r="F10" s="51"/>
      <c r="G10" s="51"/>
      <c r="H10" s="51"/>
      <c r="I10" s="51"/>
      <c r="J10" s="51"/>
      <c r="K10" s="51">
        <f>SUM(K4:K9)</f>
        <v>340</v>
      </c>
      <c r="L10" s="51"/>
      <c r="M10" s="51"/>
      <c r="N10" s="51"/>
      <c r="O10" s="51"/>
      <c r="P10" s="51"/>
      <c r="Q10" s="51"/>
      <c r="R10" s="51">
        <v>633</v>
      </c>
      <c r="S10" s="51"/>
      <c r="T10" s="51">
        <v>632</v>
      </c>
      <c r="U10" s="51"/>
      <c r="V10" s="51">
        <v>673</v>
      </c>
      <c r="W10" s="51"/>
      <c r="X10" s="51">
        <v>703</v>
      </c>
      <c r="Y10" s="51"/>
      <c r="Z10" s="51">
        <v>1082</v>
      </c>
      <c r="AA10" s="51"/>
      <c r="AB10" s="51">
        <v>1190</v>
      </c>
      <c r="AC10" s="51"/>
      <c r="AD10" s="51">
        <v>1235</v>
      </c>
      <c r="AE10" s="51"/>
      <c r="AF10" s="51">
        <v>1401</v>
      </c>
      <c r="AG10" s="51"/>
      <c r="AH10" s="51">
        <v>1698</v>
      </c>
      <c r="AI10" s="51"/>
      <c r="AJ10" s="51">
        <v>1952</v>
      </c>
      <c r="AK10" s="51"/>
      <c r="AL10" s="51">
        <v>2085</v>
      </c>
      <c r="AM10" s="51"/>
      <c r="AN10" s="51">
        <v>2193</v>
      </c>
      <c r="AO10" s="51"/>
      <c r="AP10" s="51">
        <v>2348</v>
      </c>
      <c r="AQ10" s="51"/>
      <c r="AR10" s="51">
        <v>2636</v>
      </c>
      <c r="AS10" s="51"/>
      <c r="AT10" s="51">
        <v>2760</v>
      </c>
      <c r="AU10" s="51"/>
      <c r="AV10" s="51">
        <v>2964</v>
      </c>
      <c r="AW10" s="51">
        <v>3029</v>
      </c>
      <c r="AX10" s="51">
        <v>3089</v>
      </c>
      <c r="AY10" s="51">
        <v>3186</v>
      </c>
      <c r="AZ10" s="51">
        <v>3285</v>
      </c>
      <c r="BA10" s="51">
        <v>3397</v>
      </c>
      <c r="BB10" s="51">
        <v>3559</v>
      </c>
      <c r="BC10" s="51">
        <v>3673</v>
      </c>
      <c r="BD10" s="51">
        <v>3766</v>
      </c>
      <c r="BE10" s="51">
        <v>3884</v>
      </c>
      <c r="BF10" s="51">
        <v>4042</v>
      </c>
      <c r="BG10" s="51">
        <f>SUM(BG4:BG9)</f>
        <v>4119</v>
      </c>
      <c r="BH10" s="51">
        <f t="shared" ref="BH10:BK10" si="0">SUM(BH4:BH9)</f>
        <v>4288</v>
      </c>
      <c r="BI10" s="51">
        <f t="shared" si="0"/>
        <v>4486</v>
      </c>
      <c r="BJ10" s="51">
        <f t="shared" si="0"/>
        <v>4533</v>
      </c>
      <c r="BK10" s="51">
        <f t="shared" si="0"/>
        <v>4599</v>
      </c>
    </row>
    <row r="12" spans="1:63">
      <c r="A12" s="50" t="s">
        <v>251</v>
      </c>
    </row>
  </sheetData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08C-81A7-4273-9369-DC46C98798B5}">
  <dimension ref="A1:R17"/>
  <sheetViews>
    <sheetView zoomScaleNormal="100" workbookViewId="0"/>
  </sheetViews>
  <sheetFormatPr baseColWidth="10" defaultColWidth="10.6328125" defaultRowHeight="16"/>
  <cols>
    <col min="1" max="1" width="30.36328125" style="62" bestFit="1" customWidth="1"/>
    <col min="2" max="16384" width="10.6328125" style="62"/>
  </cols>
  <sheetData>
    <row r="1" spans="1:18" ht="17">
      <c r="A1" s="53" t="s">
        <v>775</v>
      </c>
    </row>
    <row r="3" spans="1:18">
      <c r="B3" s="62" t="s">
        <v>443</v>
      </c>
      <c r="C3" s="62" t="s">
        <v>444</v>
      </c>
      <c r="D3" s="62" t="s">
        <v>225</v>
      </c>
      <c r="E3" s="62" t="s">
        <v>445</v>
      </c>
      <c r="F3" s="62" t="s">
        <v>446</v>
      </c>
      <c r="G3" s="62" t="s">
        <v>325</v>
      </c>
      <c r="H3" s="62" t="s">
        <v>326</v>
      </c>
      <c r="I3" s="62" t="s">
        <v>327</v>
      </c>
      <c r="J3" s="62" t="s">
        <v>328</v>
      </c>
      <c r="K3" s="62" t="s">
        <v>329</v>
      </c>
      <c r="L3" s="62" t="s">
        <v>330</v>
      </c>
      <c r="M3" s="62" t="s">
        <v>331</v>
      </c>
      <c r="N3" s="62" t="s">
        <v>332</v>
      </c>
      <c r="O3" s="62" t="s">
        <v>333</v>
      </c>
      <c r="P3" s="62" t="s">
        <v>334</v>
      </c>
      <c r="Q3" s="62" t="s">
        <v>335</v>
      </c>
      <c r="R3" s="62" t="s">
        <v>353</v>
      </c>
    </row>
    <row r="4" spans="1:18">
      <c r="A4" s="62" t="s">
        <v>425</v>
      </c>
      <c r="B4" s="64">
        <v>0.38662403410604851</v>
      </c>
      <c r="C4" s="64">
        <v>0.38434911513891867</v>
      </c>
      <c r="D4" s="64">
        <v>0.38675187787739279</v>
      </c>
      <c r="E4" s="64">
        <v>0.3913168335537503</v>
      </c>
      <c r="F4" s="64">
        <v>0.3922970564966321</v>
      </c>
      <c r="G4" s="64">
        <v>0.39648702141696762</v>
      </c>
      <c r="H4" s="64">
        <v>0.40527227493388274</v>
      </c>
      <c r="I4" s="64">
        <v>0.39996391094331246</v>
      </c>
      <c r="J4" s="64">
        <v>0.39797795370004496</v>
      </c>
      <c r="K4" s="64">
        <v>0.40463477362782757</v>
      </c>
      <c r="L4" s="64">
        <v>0.41039842655387671</v>
      </c>
      <c r="M4" s="64">
        <v>0.39950732896404018</v>
      </c>
      <c r="N4" s="64">
        <v>0.38943423054855691</v>
      </c>
      <c r="O4" s="64">
        <v>0.38266755303076089</v>
      </c>
      <c r="P4" s="64">
        <v>0.38493297036934204</v>
      </c>
      <c r="Q4" s="64">
        <v>0.38803094596460058</v>
      </c>
      <c r="R4" s="64">
        <v>0.38556345459259656</v>
      </c>
    </row>
    <row r="5" spans="1:18">
      <c r="A5" s="62" t="s">
        <v>431</v>
      </c>
      <c r="B5" s="64">
        <v>0.41384865468132082</v>
      </c>
      <c r="C5" s="64">
        <v>0.41114645277278389</v>
      </c>
      <c r="D5" s="64">
        <v>0.41941244665893784</v>
      </c>
      <c r="E5" s="64">
        <v>0.42970852824757105</v>
      </c>
      <c r="F5" s="64">
        <v>0.41714371000900319</v>
      </c>
      <c r="G5" s="64">
        <v>0.40411734188558218</v>
      </c>
      <c r="H5" s="64">
        <v>0.40377606031348595</v>
      </c>
      <c r="I5" s="64">
        <v>0.38962657826308411</v>
      </c>
      <c r="J5" s="64">
        <v>0.38379763635490471</v>
      </c>
      <c r="K5" s="64">
        <v>0.35938476776566292</v>
      </c>
      <c r="L5" s="64">
        <v>0.35403922885631811</v>
      </c>
      <c r="M5" s="64">
        <v>0.35300258381396543</v>
      </c>
      <c r="N5" s="64">
        <v>0.34826479374563013</v>
      </c>
      <c r="O5" s="64">
        <v>0.34559415565287405</v>
      </c>
      <c r="P5" s="64">
        <v>0.33031590754256079</v>
      </c>
      <c r="Q5" s="64">
        <v>0.32713129870902491</v>
      </c>
      <c r="R5" s="64">
        <v>0.32677140768549773</v>
      </c>
    </row>
    <row r="6" spans="1:18">
      <c r="A6" s="62" t="s">
        <v>776</v>
      </c>
      <c r="B6" s="64">
        <v>0.2123188346428308</v>
      </c>
      <c r="C6" s="64">
        <v>0.20672745565599029</v>
      </c>
      <c r="D6" s="64">
        <v>0.21198293510024846</v>
      </c>
      <c r="E6" s="64">
        <v>0.20904705837669493</v>
      </c>
      <c r="F6" s="64">
        <v>0.21906312991148374</v>
      </c>
      <c r="G6" s="64">
        <v>0.21996742623642154</v>
      </c>
      <c r="H6" s="64">
        <v>0.22315945507164536</v>
      </c>
      <c r="I6" s="64">
        <v>0.2380258529172998</v>
      </c>
      <c r="J6" s="64">
        <v>0.22874545527724485</v>
      </c>
      <c r="K6" s="64">
        <v>0.23773111463285787</v>
      </c>
      <c r="L6" s="64">
        <v>0.23698657276335214</v>
      </c>
      <c r="M6" s="64">
        <v>0.23977128255872943</v>
      </c>
      <c r="N6" s="64">
        <v>0.23655802745594393</v>
      </c>
      <c r="O6" s="64">
        <v>0.24487279797045786</v>
      </c>
      <c r="P6" s="64">
        <v>0.24351551237121857</v>
      </c>
      <c r="Q6" s="64">
        <v>0.23802396919877986</v>
      </c>
      <c r="R6" s="64">
        <v>0.24190286350416443</v>
      </c>
    </row>
    <row r="7" spans="1:18">
      <c r="A7" s="62" t="s">
        <v>433</v>
      </c>
      <c r="B7" s="64">
        <v>0.29962803678673322</v>
      </c>
      <c r="C7" s="64">
        <v>0.29282007319119124</v>
      </c>
      <c r="D7" s="64">
        <v>0.28692119498125829</v>
      </c>
      <c r="E7" s="64">
        <v>0.2959648516302944</v>
      </c>
      <c r="F7" s="64">
        <v>0.2990724301144525</v>
      </c>
      <c r="G7" s="64">
        <v>0.29659833988350931</v>
      </c>
      <c r="H7" s="64">
        <v>0.30360705368418017</v>
      </c>
      <c r="I7" s="64">
        <v>0.2991143475693761</v>
      </c>
      <c r="J7" s="64">
        <v>0.286881109470497</v>
      </c>
      <c r="K7" s="64">
        <v>0.2788092370900333</v>
      </c>
      <c r="L7" s="64">
        <v>0.27341421449086867</v>
      </c>
      <c r="M7" s="64">
        <v>0.26473383571044268</v>
      </c>
      <c r="N7" s="64">
        <v>0.26576486096290253</v>
      </c>
      <c r="O7" s="64">
        <v>0.27550299262631883</v>
      </c>
      <c r="P7" s="64">
        <v>0.27351315978582286</v>
      </c>
      <c r="Q7" s="64">
        <v>0.26829181027799975</v>
      </c>
      <c r="R7" s="64">
        <v>0.26856415775297737</v>
      </c>
    </row>
    <row r="8" spans="1:18">
      <c r="A8" s="62" t="s">
        <v>777</v>
      </c>
      <c r="B8" s="64">
        <v>0.34846475568703461</v>
      </c>
      <c r="C8" s="64">
        <v>0.35660776809706052</v>
      </c>
      <c r="D8" s="64">
        <v>0.34357028517222982</v>
      </c>
      <c r="E8" s="64">
        <v>0.34236859256987301</v>
      </c>
      <c r="F8" s="64">
        <v>0.34761922671882051</v>
      </c>
      <c r="G8" s="64">
        <v>0.34305732484076429</v>
      </c>
      <c r="H8" s="64">
        <v>0.34943659679140515</v>
      </c>
      <c r="I8" s="64">
        <v>0.34878031099351192</v>
      </c>
      <c r="J8" s="64">
        <v>0.34104497010657658</v>
      </c>
      <c r="K8" s="64">
        <v>0.32790077900779008</v>
      </c>
      <c r="L8" s="64">
        <v>0.33439089489852442</v>
      </c>
      <c r="M8" s="64">
        <v>0.32727778141147235</v>
      </c>
      <c r="N8" s="64">
        <v>0.31746157002619868</v>
      </c>
      <c r="O8" s="64">
        <v>0.3103098264778385</v>
      </c>
      <c r="P8" s="64">
        <v>0.29962312540072245</v>
      </c>
      <c r="Q8" s="64">
        <v>0.29396406082015053</v>
      </c>
      <c r="R8" s="64">
        <v>0.30504615575243166</v>
      </c>
    </row>
    <row r="9" spans="1:18">
      <c r="A9" s="62" t="s">
        <v>665</v>
      </c>
      <c r="B9" s="64">
        <v>0.15947446417907143</v>
      </c>
      <c r="C9" s="64">
        <v>0.18395344003325712</v>
      </c>
      <c r="D9" s="64">
        <v>0.18895189675400861</v>
      </c>
      <c r="E9" s="64">
        <v>0.20079985674207607</v>
      </c>
      <c r="F9" s="64">
        <v>0.20723458484462307</v>
      </c>
      <c r="G9" s="64">
        <v>0.21347537613307169</v>
      </c>
      <c r="H9" s="64">
        <v>0.22703072429474616</v>
      </c>
      <c r="I9" s="64">
        <v>0.22120648418814773</v>
      </c>
      <c r="J9" s="64">
        <v>0.22506290728434092</v>
      </c>
      <c r="K9" s="64">
        <v>0.23240546620349825</v>
      </c>
      <c r="L9" s="64">
        <v>0.2362886411023479</v>
      </c>
      <c r="M9" s="64">
        <v>0.22573842773509506</v>
      </c>
      <c r="N9" s="64">
        <v>0.23388407558690091</v>
      </c>
      <c r="O9" s="64">
        <v>0.24275169923534412</v>
      </c>
      <c r="P9" s="64">
        <v>0.23562873885225649</v>
      </c>
      <c r="Q9" s="64">
        <v>0.23845926330398381</v>
      </c>
      <c r="R9" s="64">
        <v>0.23702356932218799</v>
      </c>
    </row>
    <row r="10" spans="1:18">
      <c r="A10" s="62" t="s">
        <v>664</v>
      </c>
      <c r="B10" s="64">
        <v>0.1746998222070679</v>
      </c>
      <c r="C10" s="64">
        <v>0.18546938413430616</v>
      </c>
      <c r="D10" s="64">
        <v>0.19258686595370014</v>
      </c>
      <c r="E10" s="64">
        <v>0.20375852748101431</v>
      </c>
      <c r="F10" s="64">
        <v>0.20992585400300112</v>
      </c>
      <c r="G10" s="64">
        <v>0.21472522809251007</v>
      </c>
      <c r="H10" s="64">
        <v>0.2340769004989727</v>
      </c>
      <c r="I10" s="64">
        <v>0.23688522889916822</v>
      </c>
      <c r="J10" s="64">
        <v>0.24172319043867574</v>
      </c>
      <c r="K10" s="64">
        <v>0.26919897805831078</v>
      </c>
      <c r="L10" s="64">
        <v>0.25663343356016244</v>
      </c>
      <c r="M10" s="64">
        <v>0.26091097446865391</v>
      </c>
      <c r="N10" s="64">
        <v>0.24469858680918033</v>
      </c>
      <c r="O10" s="64">
        <v>0.25607689610844925</v>
      </c>
      <c r="P10" s="64">
        <v>0.27235335689045936</v>
      </c>
      <c r="Q10" s="64">
        <v>0.27533856517813732</v>
      </c>
      <c r="R10" s="64">
        <v>0.28115918188298511</v>
      </c>
    </row>
    <row r="11" spans="1:18">
      <c r="A11" s="62" t="s">
        <v>663</v>
      </c>
      <c r="B11" s="64">
        <v>6.9764417360285366E-2</v>
      </c>
      <c r="C11" s="64">
        <v>7.0371499811649058E-2</v>
      </c>
      <c r="D11" s="64">
        <v>9.0669428490725915E-2</v>
      </c>
      <c r="E11" s="64">
        <v>9.4053284370667359E-2</v>
      </c>
      <c r="F11" s="64">
        <v>0.10629129560471129</v>
      </c>
      <c r="G11" s="64">
        <v>0.10848576343784011</v>
      </c>
      <c r="H11" s="64">
        <v>0.10957860890167541</v>
      </c>
      <c r="I11" s="64">
        <v>0.11735998140831977</v>
      </c>
      <c r="J11" s="64">
        <v>0.11933044466777601</v>
      </c>
      <c r="K11" s="64">
        <v>0.14038947817805655</v>
      </c>
      <c r="L11" s="64">
        <v>0.14078004194447052</v>
      </c>
      <c r="M11" s="64">
        <v>0.15293354475998269</v>
      </c>
      <c r="N11" s="64">
        <v>0.16023166023166024</v>
      </c>
      <c r="O11" s="64">
        <v>0.16444327037379475</v>
      </c>
      <c r="P11" s="64">
        <v>0.15916160568804621</v>
      </c>
      <c r="Q11" s="64">
        <v>0.15014329027702789</v>
      </c>
      <c r="R11" s="64">
        <v>0.15646221546150921</v>
      </c>
    </row>
    <row r="12" spans="1:18">
      <c r="A12" s="62" t="s">
        <v>778</v>
      </c>
      <c r="B12" s="64">
        <v>7.1343357773083121E-2</v>
      </c>
      <c r="C12" s="64">
        <v>7.5273722627737225E-2</v>
      </c>
      <c r="D12" s="64">
        <v>8.0476022151525856E-2</v>
      </c>
      <c r="E12" s="64">
        <v>9.0722003086949055E-2</v>
      </c>
      <c r="F12" s="64">
        <v>8.7176820701175994E-2</v>
      </c>
      <c r="G12" s="64">
        <v>9.4176288307363187E-2</v>
      </c>
      <c r="H12" s="64">
        <v>9.4870267049455601E-2</v>
      </c>
      <c r="I12" s="64">
        <v>9.8282978534768944E-2</v>
      </c>
      <c r="J12" s="64">
        <v>0.10795953836239722</v>
      </c>
      <c r="K12" s="64">
        <v>9.7178711933556761E-2</v>
      </c>
      <c r="L12" s="64">
        <v>0.10720323741007194</v>
      </c>
      <c r="M12" s="64">
        <v>0.11691057476464754</v>
      </c>
      <c r="N12" s="64">
        <v>0.13414437298762202</v>
      </c>
      <c r="O12" s="64">
        <v>0.15333380197532601</v>
      </c>
      <c r="P12" s="64">
        <v>0.15515108530711882</v>
      </c>
      <c r="Q12" s="64">
        <v>0.16115555905884205</v>
      </c>
      <c r="R12" s="64">
        <v>0.16980481033901362</v>
      </c>
    </row>
    <row r="13" spans="1:18">
      <c r="A13" s="62" t="s">
        <v>423</v>
      </c>
      <c r="B13" s="64">
        <v>6.7917302456392298E-2</v>
      </c>
      <c r="C13" s="64">
        <v>7.368016401845208E-2</v>
      </c>
      <c r="D13" s="64">
        <v>8.8263427925447113E-2</v>
      </c>
      <c r="E13" s="64">
        <v>9.3943368787248002E-2</v>
      </c>
      <c r="F13" s="64">
        <v>0.11065294958834881</v>
      </c>
      <c r="G13" s="64">
        <v>0.1271058552378862</v>
      </c>
      <c r="H13" s="64">
        <v>0.12402010850101472</v>
      </c>
      <c r="I13" s="64">
        <v>0.11856617647058823</v>
      </c>
      <c r="J13" s="64">
        <v>0.11912926792902938</v>
      </c>
      <c r="K13" s="64">
        <v>0.13202186836011173</v>
      </c>
      <c r="L13" s="64">
        <v>0.13149045760748546</v>
      </c>
      <c r="M13" s="64">
        <v>0.13888195251175264</v>
      </c>
      <c r="N13" s="64">
        <v>0.14143393080450187</v>
      </c>
      <c r="O13" s="64">
        <v>0.15639069728929691</v>
      </c>
      <c r="P13" s="64">
        <v>0.1719124953947565</v>
      </c>
      <c r="Q13" s="64">
        <v>0.1685864565266571</v>
      </c>
      <c r="R13" s="64">
        <v>0.17400661934916109</v>
      </c>
    </row>
    <row r="15" spans="1:18">
      <c r="A15" s="79" t="s">
        <v>779</v>
      </c>
    </row>
    <row r="17" spans="1:1">
      <c r="A17" s="62" t="s">
        <v>548</v>
      </c>
    </row>
  </sheetData>
  <hyperlinks>
    <hyperlink ref="A5" r:id="rId1" xr:uid="{050FAD7F-5AF6-4B57-9818-7FBA34071ED5}"/>
    <hyperlink ref="A6" r:id="rId2" xr:uid="{61AB6917-8779-44B4-8EED-0D0D46B89957}"/>
    <hyperlink ref="A7" r:id="rId3" xr:uid="{9FC47FB4-C421-4E94-9004-5827805A125C}"/>
    <hyperlink ref="A8" r:id="rId4" xr:uid="{E7DC38C6-FB89-4A97-A28F-5AA0D5D62E97}"/>
    <hyperlink ref="A9" r:id="rId5" xr:uid="{53BCDF88-7908-4D7D-BCF5-1BD315599784}"/>
    <hyperlink ref="A10" r:id="rId6" xr:uid="{FC9A67FB-9EDB-4FBC-929E-247E0F01851E}"/>
    <hyperlink ref="A11" r:id="rId7" xr:uid="{92099155-46F8-45D5-AB32-30B06FFAAF9C}"/>
    <hyperlink ref="A12" r:id="rId8" xr:uid="{E2B5F2CD-CDC6-47AC-91D0-48A37391F6D0}"/>
    <hyperlink ref="A13" r:id="rId9" xr:uid="{58117529-931B-49FD-8E8C-7B9BBBA288F7}"/>
  </hyperlinks>
  <pageMargins left="0.7" right="0.7" top="0.75" bottom="0.75" header="0.3" footer="0.3"/>
  <drawing r:id="rId1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12DD-8375-4443-BFEA-0E68C3DF1382}">
  <dimension ref="A1:R41"/>
  <sheetViews>
    <sheetView zoomScaleNormal="100" workbookViewId="0">
      <selection activeCell="L19" sqref="L19"/>
    </sheetView>
  </sheetViews>
  <sheetFormatPr baseColWidth="10" defaultColWidth="11.453125" defaultRowHeight="14.5"/>
  <cols>
    <col min="1" max="1" width="43.36328125" customWidth="1"/>
    <col min="2" max="2" width="7.36328125" bestFit="1" customWidth="1"/>
    <col min="3" max="6" width="6.6328125" customWidth="1"/>
    <col min="7" max="7" width="6.54296875" customWidth="1"/>
    <col min="8" max="8" width="4.36328125" customWidth="1"/>
    <col min="9" max="9" width="5" customWidth="1"/>
    <col min="10" max="10" width="6.54296875" customWidth="1"/>
    <col min="11" max="14" width="5.54296875" customWidth="1"/>
    <col min="15" max="18" width="4.54296875" customWidth="1"/>
    <col min="19" max="45" width="4.36328125" customWidth="1"/>
    <col min="46" max="46" width="2.6328125" bestFit="1" customWidth="1"/>
    <col min="47" max="47" width="3.6328125" bestFit="1" customWidth="1"/>
  </cols>
  <sheetData>
    <row r="1" spans="1:7">
      <c r="A1" s="53" t="s">
        <v>780</v>
      </c>
    </row>
    <row r="4" spans="1:7" ht="29">
      <c r="C4" s="61" t="s">
        <v>781</v>
      </c>
      <c r="D4" s="61" t="s">
        <v>312</v>
      </c>
      <c r="E4" s="61" t="s">
        <v>313</v>
      </c>
      <c r="F4" s="61" t="s">
        <v>314</v>
      </c>
      <c r="G4" s="61" t="s">
        <v>209</v>
      </c>
    </row>
    <row r="5" spans="1:7">
      <c r="A5" t="s">
        <v>722</v>
      </c>
      <c r="B5" t="s">
        <v>289</v>
      </c>
      <c r="C5">
        <v>6</v>
      </c>
      <c r="D5">
        <v>64</v>
      </c>
      <c r="E5">
        <v>174</v>
      </c>
      <c r="F5">
        <v>102</v>
      </c>
      <c r="G5">
        <f>SUM(C5:F5)</f>
        <v>346</v>
      </c>
    </row>
    <row r="6" spans="1:7">
      <c r="B6" t="s">
        <v>290</v>
      </c>
      <c r="C6">
        <v>11</v>
      </c>
      <c r="D6">
        <v>104</v>
      </c>
      <c r="E6">
        <v>176</v>
      </c>
      <c r="F6">
        <v>201</v>
      </c>
      <c r="G6">
        <f t="shared" ref="G6:G14" si="0">SUM(C6:F6)</f>
        <v>492</v>
      </c>
    </row>
    <row r="7" spans="1:7">
      <c r="A7" t="s">
        <v>657</v>
      </c>
      <c r="B7" t="s">
        <v>289</v>
      </c>
      <c r="C7">
        <v>16</v>
      </c>
      <c r="D7">
        <v>160</v>
      </c>
      <c r="E7">
        <v>252</v>
      </c>
      <c r="F7">
        <v>217</v>
      </c>
      <c r="G7">
        <f t="shared" si="0"/>
        <v>645</v>
      </c>
    </row>
    <row r="8" spans="1:7">
      <c r="B8" t="s">
        <v>290</v>
      </c>
      <c r="C8">
        <v>32</v>
      </c>
      <c r="D8">
        <v>242</v>
      </c>
      <c r="E8">
        <v>371</v>
      </c>
      <c r="F8">
        <v>362</v>
      </c>
      <c r="G8">
        <f t="shared" si="0"/>
        <v>1007</v>
      </c>
    </row>
    <row r="9" spans="1:7">
      <c r="A9" t="s">
        <v>782</v>
      </c>
      <c r="B9" t="s">
        <v>289</v>
      </c>
      <c r="C9">
        <v>2</v>
      </c>
      <c r="D9">
        <v>43</v>
      </c>
      <c r="E9">
        <v>92</v>
      </c>
      <c r="F9">
        <v>56</v>
      </c>
      <c r="G9">
        <f t="shared" si="0"/>
        <v>193</v>
      </c>
    </row>
    <row r="10" spans="1:7">
      <c r="B10" t="s">
        <v>290</v>
      </c>
      <c r="C10">
        <v>8</v>
      </c>
      <c r="D10">
        <v>139</v>
      </c>
      <c r="E10">
        <v>234</v>
      </c>
      <c r="F10">
        <v>278</v>
      </c>
      <c r="G10">
        <f t="shared" ref="G10" si="1">SUM(C10:F10)</f>
        <v>659</v>
      </c>
    </row>
    <row r="11" spans="1:7">
      <c r="A11" t="s">
        <v>656</v>
      </c>
      <c r="B11" t="s">
        <v>289</v>
      </c>
      <c r="C11">
        <v>3</v>
      </c>
      <c r="D11">
        <v>32</v>
      </c>
      <c r="E11">
        <v>42</v>
      </c>
      <c r="F11">
        <v>16</v>
      </c>
      <c r="G11">
        <f t="shared" si="0"/>
        <v>93</v>
      </c>
    </row>
    <row r="12" spans="1:7">
      <c r="B12" t="s">
        <v>290</v>
      </c>
      <c r="C12">
        <v>16</v>
      </c>
      <c r="D12">
        <v>115</v>
      </c>
      <c r="E12">
        <v>164</v>
      </c>
      <c r="F12">
        <v>149</v>
      </c>
      <c r="G12">
        <f t="shared" si="0"/>
        <v>444</v>
      </c>
    </row>
    <row r="13" spans="1:7">
      <c r="A13" t="s">
        <v>658</v>
      </c>
      <c r="B13" t="s">
        <v>289</v>
      </c>
      <c r="C13">
        <v>1</v>
      </c>
      <c r="D13">
        <v>55</v>
      </c>
      <c r="E13">
        <v>126</v>
      </c>
      <c r="F13">
        <v>181</v>
      </c>
      <c r="G13">
        <f t="shared" si="0"/>
        <v>363</v>
      </c>
    </row>
    <row r="14" spans="1:7">
      <c r="B14" t="s">
        <v>290</v>
      </c>
      <c r="C14">
        <v>3</v>
      </c>
      <c r="D14">
        <v>69</v>
      </c>
      <c r="E14">
        <v>102</v>
      </c>
      <c r="F14">
        <v>183</v>
      </c>
      <c r="G14">
        <f t="shared" si="0"/>
        <v>357</v>
      </c>
    </row>
    <row r="15" spans="1:7">
      <c r="E15">
        <f>SUM(E5:E14)</f>
        <v>1733</v>
      </c>
      <c r="F15">
        <f>SUM(F5:F14)</f>
        <v>1745</v>
      </c>
      <c r="G15">
        <f>SUM(G5:G14)</f>
        <v>4599</v>
      </c>
    </row>
    <row r="17" spans="1:18">
      <c r="A17" t="s">
        <v>251</v>
      </c>
    </row>
    <row r="18" spans="1:18">
      <c r="F18" s="21"/>
    </row>
    <row r="19" spans="1:18">
      <c r="A19" s="49"/>
      <c r="F19" s="21"/>
    </row>
    <row r="20" spans="1:18">
      <c r="A20" s="49"/>
      <c r="F20" s="21"/>
    </row>
    <row r="21" spans="1:18">
      <c r="F21" s="21"/>
    </row>
    <row r="22" spans="1:18">
      <c r="F22" s="21"/>
    </row>
    <row r="26" spans="1:18">
      <c r="J26" s="21"/>
      <c r="L26" s="21"/>
      <c r="M26" s="21"/>
      <c r="N26" s="21"/>
      <c r="O26" s="21"/>
      <c r="P26" s="21"/>
      <c r="Q26" s="21"/>
      <c r="R26" s="21"/>
    </row>
    <row r="27" spans="1:18">
      <c r="A27" s="49"/>
      <c r="J27" s="21"/>
      <c r="L27" s="21"/>
      <c r="M27" s="21"/>
      <c r="N27" s="21"/>
      <c r="O27" s="21"/>
      <c r="P27" s="21"/>
      <c r="Q27" s="21"/>
      <c r="R27" s="21"/>
    </row>
    <row r="28" spans="1:18">
      <c r="A28" s="49"/>
      <c r="J28" s="21"/>
      <c r="L28" s="21"/>
      <c r="M28" s="21"/>
      <c r="N28" s="21"/>
      <c r="O28" s="21"/>
      <c r="P28" s="21"/>
      <c r="Q28" s="21"/>
      <c r="R28" s="21"/>
    </row>
    <row r="29" spans="1:18">
      <c r="J29" s="21"/>
      <c r="L29" s="21"/>
      <c r="M29" s="21"/>
      <c r="N29" s="21"/>
      <c r="O29" s="21"/>
      <c r="P29" s="21"/>
      <c r="Q29" s="21"/>
      <c r="R29" s="21"/>
    </row>
    <row r="30" spans="1:18">
      <c r="J30" s="21"/>
      <c r="L30" s="21"/>
      <c r="M30" s="21"/>
      <c r="N30" s="21"/>
      <c r="O30" s="21"/>
      <c r="P30" s="21"/>
      <c r="Q30" s="21"/>
      <c r="R30" s="21"/>
    </row>
    <row r="31" spans="1:18">
      <c r="J31" s="21"/>
      <c r="L31" s="21"/>
      <c r="M31" s="21"/>
      <c r="N31" s="21"/>
      <c r="O31" s="21"/>
      <c r="P31" s="21"/>
      <c r="Q31" s="21"/>
      <c r="R31" s="21"/>
    </row>
    <row r="34" spans="10:10">
      <c r="J34" s="21"/>
    </row>
    <row r="41" spans="10:10">
      <c r="J41" s="21"/>
    </row>
  </sheetData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8C8A-77E1-49E8-BAE1-2B791D2D1D0A}">
  <dimension ref="A1:H12"/>
  <sheetViews>
    <sheetView zoomScale="80" zoomScaleNormal="80" workbookViewId="0">
      <selection activeCell="L23" sqref="L23"/>
    </sheetView>
  </sheetViews>
  <sheetFormatPr baseColWidth="10" defaultColWidth="11.453125" defaultRowHeight="14.5"/>
  <cols>
    <col min="1" max="1" width="27.54296875" bestFit="1" customWidth="1"/>
    <col min="4" max="4" width="10.6328125" customWidth="1"/>
  </cols>
  <sheetData>
    <row r="1" spans="1:8">
      <c r="A1" s="27" t="s">
        <v>783</v>
      </c>
    </row>
    <row r="3" spans="1:8">
      <c r="B3" t="s">
        <v>784</v>
      </c>
      <c r="C3" t="s">
        <v>785</v>
      </c>
    </row>
    <row r="4" spans="1:8" ht="29">
      <c r="A4" s="49" t="s">
        <v>786</v>
      </c>
      <c r="B4">
        <v>252</v>
      </c>
      <c r="C4">
        <v>49</v>
      </c>
      <c r="D4" s="21">
        <f>B4/$B$10</f>
        <v>0.14093959731543623</v>
      </c>
      <c r="E4" s="21">
        <f>C4/$C$10</f>
        <v>4.9645390070921988E-2</v>
      </c>
      <c r="G4" s="21"/>
      <c r="H4" s="21"/>
    </row>
    <row r="5" spans="1:8">
      <c r="A5" t="s">
        <v>787</v>
      </c>
      <c r="B5">
        <v>696</v>
      </c>
      <c r="C5">
        <v>619</v>
      </c>
      <c r="D5" s="21">
        <f t="shared" ref="D5:D9" si="0">B5/$B$10</f>
        <v>0.38926174496644295</v>
      </c>
      <c r="E5" s="21">
        <f t="shared" ref="E5:E9" si="1">C5/$C$10</f>
        <v>0.6271529888551165</v>
      </c>
      <c r="H5" s="21"/>
    </row>
    <row r="6" spans="1:8">
      <c r="A6" t="s">
        <v>788</v>
      </c>
      <c r="B6">
        <v>114</v>
      </c>
      <c r="C6">
        <v>54</v>
      </c>
      <c r="D6" s="21">
        <f t="shared" si="0"/>
        <v>6.3758389261744972E-2</v>
      </c>
      <c r="E6" s="21">
        <f t="shared" si="1"/>
        <v>5.4711246200607903E-2</v>
      </c>
      <c r="G6" s="21"/>
      <c r="H6" s="21"/>
    </row>
    <row r="7" spans="1:8">
      <c r="A7" t="s">
        <v>206</v>
      </c>
      <c r="B7">
        <v>90</v>
      </c>
      <c r="C7">
        <v>23</v>
      </c>
      <c r="D7" s="21">
        <f t="shared" si="0"/>
        <v>5.0335570469798654E-2</v>
      </c>
      <c r="E7" s="21">
        <f t="shared" si="1"/>
        <v>2.3302938196555219E-2</v>
      </c>
      <c r="G7" s="21"/>
      <c r="H7" s="21"/>
    </row>
    <row r="8" spans="1:8">
      <c r="A8" t="s">
        <v>789</v>
      </c>
      <c r="B8">
        <v>256</v>
      </c>
      <c r="C8">
        <v>96</v>
      </c>
      <c r="D8" s="21">
        <f t="shared" si="0"/>
        <v>0.14317673378076062</v>
      </c>
      <c r="E8" s="21">
        <f t="shared" si="1"/>
        <v>9.7264437689969604E-2</v>
      </c>
      <c r="G8" s="21"/>
      <c r="H8" s="21"/>
    </row>
    <row r="9" spans="1:8" ht="29">
      <c r="A9" s="49" t="s">
        <v>790</v>
      </c>
      <c r="B9">
        <v>380</v>
      </c>
      <c r="C9">
        <v>146</v>
      </c>
      <c r="D9" s="21">
        <f t="shared" si="0"/>
        <v>0.21252796420581654</v>
      </c>
      <c r="E9" s="21">
        <f t="shared" si="1"/>
        <v>0.14792299898682879</v>
      </c>
      <c r="G9" s="21"/>
      <c r="H9" s="21"/>
    </row>
    <row r="10" spans="1:8">
      <c r="B10">
        <f>SUM(B4:B9)</f>
        <v>1788</v>
      </c>
      <c r="C10">
        <f>SUM(C4:C9)</f>
        <v>987</v>
      </c>
      <c r="D10" s="72">
        <f>SUM(D4:D9)</f>
        <v>0.99999999999999989</v>
      </c>
      <c r="E10" s="72">
        <f>SUM(E4:E9)</f>
        <v>1</v>
      </c>
      <c r="G10" s="72"/>
      <c r="H10" s="72"/>
    </row>
    <row r="12" spans="1:8">
      <c r="A12" t="s">
        <v>791</v>
      </c>
    </row>
  </sheetData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D244-AD0F-4EF2-925C-2935D81C9E85}">
  <dimension ref="A1:E13"/>
  <sheetViews>
    <sheetView zoomScale="80" zoomScaleNormal="80" workbookViewId="0">
      <selection activeCell="A6" sqref="A6"/>
    </sheetView>
  </sheetViews>
  <sheetFormatPr baseColWidth="10" defaultColWidth="11.453125" defaultRowHeight="14.5"/>
  <cols>
    <col min="7" max="7" width="30.6328125" bestFit="1" customWidth="1"/>
    <col min="8" max="13" width="5.6328125" customWidth="1"/>
    <col min="14" max="14" width="8.54296875" bestFit="1" customWidth="1"/>
    <col min="16" max="19" width="9.36328125" customWidth="1"/>
  </cols>
  <sheetData>
    <row r="1" spans="1:5">
      <c r="A1" s="53" t="s">
        <v>792</v>
      </c>
    </row>
    <row r="3" spans="1:5">
      <c r="B3" s="59" t="s">
        <v>793</v>
      </c>
      <c r="C3" s="59" t="s">
        <v>794</v>
      </c>
    </row>
    <row r="4" spans="1:5">
      <c r="A4" t="s">
        <v>793</v>
      </c>
      <c r="C4">
        <v>526</v>
      </c>
      <c r="D4" s="21">
        <f>B4/B$11</f>
        <v>0</v>
      </c>
      <c r="E4" s="21">
        <f>C4/C$11</f>
        <v>0.84975767366720512</v>
      </c>
    </row>
    <row r="5" spans="1:5">
      <c r="A5" t="s">
        <v>795</v>
      </c>
      <c r="B5">
        <v>27</v>
      </c>
      <c r="C5">
        <v>9</v>
      </c>
      <c r="D5" s="21">
        <f t="shared" ref="D5:E10" si="0">B5/B$11</f>
        <v>3.8793103448275863E-2</v>
      </c>
      <c r="E5" s="21">
        <f t="shared" si="0"/>
        <v>1.4539579967689823E-2</v>
      </c>
    </row>
    <row r="6" spans="1:5">
      <c r="A6" t="s">
        <v>319</v>
      </c>
      <c r="B6">
        <v>92</v>
      </c>
      <c r="C6">
        <v>53</v>
      </c>
      <c r="D6" s="21">
        <f t="shared" si="0"/>
        <v>0.13218390804597702</v>
      </c>
      <c r="E6" s="21">
        <f t="shared" si="0"/>
        <v>8.5621970920840063E-2</v>
      </c>
    </row>
    <row r="7" spans="1:5">
      <c r="A7" t="s">
        <v>248</v>
      </c>
      <c r="B7">
        <v>169</v>
      </c>
      <c r="C7">
        <v>19</v>
      </c>
      <c r="D7" s="21">
        <f t="shared" si="0"/>
        <v>0.24281609195402298</v>
      </c>
      <c r="E7" s="21">
        <f t="shared" si="0"/>
        <v>3.0694668820678513E-2</v>
      </c>
    </row>
    <row r="8" spans="1:5">
      <c r="A8" t="s">
        <v>317</v>
      </c>
      <c r="B8">
        <v>202</v>
      </c>
      <c r="C8">
        <v>4</v>
      </c>
      <c r="D8" s="21">
        <f t="shared" si="0"/>
        <v>0.29022988505747127</v>
      </c>
      <c r="E8" s="21">
        <f t="shared" si="0"/>
        <v>6.462035541195477E-3</v>
      </c>
    </row>
    <row r="9" spans="1:5">
      <c r="A9" t="s">
        <v>263</v>
      </c>
      <c r="B9">
        <v>162</v>
      </c>
      <c r="C9">
        <v>1</v>
      </c>
      <c r="D9" s="21">
        <f t="shared" si="0"/>
        <v>0.23275862068965517</v>
      </c>
      <c r="E9" s="21">
        <f t="shared" si="0"/>
        <v>1.6155088852988692E-3</v>
      </c>
    </row>
    <row r="10" spans="1:5">
      <c r="A10" t="s">
        <v>796</v>
      </c>
      <c r="B10">
        <v>44</v>
      </c>
      <c r="C10">
        <v>7</v>
      </c>
      <c r="D10" s="21">
        <f t="shared" si="0"/>
        <v>6.3218390804597707E-2</v>
      </c>
      <c r="E10" s="21">
        <f t="shared" si="0"/>
        <v>1.1308562197092083E-2</v>
      </c>
    </row>
    <row r="11" spans="1:5">
      <c r="B11">
        <f>SUM(B4:B10)</f>
        <v>696</v>
      </c>
      <c r="C11">
        <f>SUM(C4:C10)</f>
        <v>619</v>
      </c>
    </row>
    <row r="12" spans="1:5">
      <c r="C12" s="21"/>
      <c r="D12" s="72"/>
    </row>
    <row r="13" spans="1:5">
      <c r="A13" t="s">
        <v>251</v>
      </c>
    </row>
  </sheetData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9BA4-F044-4798-B6D1-C79D56B6D66F}">
  <dimension ref="A1:E16"/>
  <sheetViews>
    <sheetView zoomScale="80" zoomScaleNormal="80" workbookViewId="0">
      <selection activeCell="K22" sqref="K22"/>
    </sheetView>
  </sheetViews>
  <sheetFormatPr baseColWidth="10" defaultColWidth="11.453125" defaultRowHeight="14.5"/>
  <cols>
    <col min="1" max="1" width="30.6328125" bestFit="1" customWidth="1"/>
    <col min="2" max="5" width="13.453125" customWidth="1"/>
  </cols>
  <sheetData>
    <row r="1" spans="1:5" ht="18">
      <c r="A1" s="74" t="s">
        <v>797</v>
      </c>
    </row>
    <row r="3" spans="1:5">
      <c r="A3" s="71"/>
    </row>
    <row r="4" spans="1:5" ht="29">
      <c r="A4" s="70"/>
      <c r="B4" s="75" t="s">
        <v>798</v>
      </c>
      <c r="C4" s="75" t="s">
        <v>799</v>
      </c>
      <c r="D4" s="75" t="s">
        <v>800</v>
      </c>
      <c r="E4" s="75" t="s">
        <v>801</v>
      </c>
    </row>
    <row r="5" spans="1:5">
      <c r="A5" s="71" t="s">
        <v>802</v>
      </c>
      <c r="B5">
        <v>8</v>
      </c>
      <c r="C5">
        <v>26</v>
      </c>
      <c r="D5">
        <v>6</v>
      </c>
      <c r="E5">
        <v>9</v>
      </c>
    </row>
    <row r="6" spans="1:5">
      <c r="A6" s="71" t="s">
        <v>787</v>
      </c>
      <c r="B6">
        <v>105</v>
      </c>
      <c r="C6">
        <v>294</v>
      </c>
      <c r="D6">
        <v>128</v>
      </c>
      <c r="E6">
        <v>92</v>
      </c>
    </row>
    <row r="7" spans="1:5">
      <c r="A7" s="71" t="s">
        <v>207</v>
      </c>
      <c r="B7">
        <v>2</v>
      </c>
      <c r="C7">
        <v>25</v>
      </c>
      <c r="D7">
        <v>24</v>
      </c>
      <c r="E7">
        <v>3</v>
      </c>
    </row>
    <row r="8" spans="1:5">
      <c r="A8" s="71" t="s">
        <v>206</v>
      </c>
      <c r="B8">
        <v>8</v>
      </c>
      <c r="C8">
        <v>9</v>
      </c>
      <c r="D8">
        <v>6</v>
      </c>
      <c r="E8">
        <v>0</v>
      </c>
    </row>
    <row r="9" spans="1:5">
      <c r="A9" s="71" t="s">
        <v>789</v>
      </c>
      <c r="B9">
        <v>20</v>
      </c>
      <c r="C9">
        <v>18</v>
      </c>
      <c r="D9">
        <v>18</v>
      </c>
      <c r="E9">
        <v>40</v>
      </c>
    </row>
    <row r="10" spans="1:5">
      <c r="A10" s="71" t="s">
        <v>274</v>
      </c>
      <c r="B10">
        <v>44</v>
      </c>
      <c r="C10">
        <v>40</v>
      </c>
      <c r="D10">
        <v>47</v>
      </c>
      <c r="E10">
        <v>15</v>
      </c>
    </row>
    <row r="11" spans="1:5">
      <c r="A11" s="73" t="s">
        <v>308</v>
      </c>
      <c r="B11">
        <f>SUM(B5:B10)</f>
        <v>187</v>
      </c>
      <c r="C11">
        <f t="shared" ref="C11:E11" si="0">SUM(C5:C10)</f>
        <v>412</v>
      </c>
      <c r="D11">
        <f t="shared" si="0"/>
        <v>229</v>
      </c>
      <c r="E11">
        <f t="shared" si="0"/>
        <v>159</v>
      </c>
    </row>
    <row r="13" spans="1:5" ht="16.5">
      <c r="A13" t="s">
        <v>803</v>
      </c>
    </row>
    <row r="16" spans="1:5">
      <c r="A16" s="71" t="s">
        <v>251</v>
      </c>
    </row>
  </sheetData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F6F1-65F6-4C96-B1E6-3EF7213292A3}">
  <dimension ref="A1:E14"/>
  <sheetViews>
    <sheetView zoomScale="80" zoomScaleNormal="80" workbookViewId="0">
      <selection activeCell="H21" sqref="H21"/>
    </sheetView>
  </sheetViews>
  <sheetFormatPr baseColWidth="10" defaultColWidth="11.453125" defaultRowHeight="14.5"/>
  <cols>
    <col min="1" max="1" width="30.6328125" bestFit="1" customWidth="1"/>
    <col min="2" max="5" width="11.6328125" customWidth="1"/>
  </cols>
  <sheetData>
    <row r="1" spans="1:5" ht="16.5">
      <c r="A1" s="27" t="s">
        <v>804</v>
      </c>
    </row>
    <row r="3" spans="1:5" ht="29">
      <c r="A3" s="70"/>
      <c r="B3" s="75" t="s">
        <v>798</v>
      </c>
      <c r="C3" s="75" t="s">
        <v>799</v>
      </c>
      <c r="D3" s="75" t="s">
        <v>800</v>
      </c>
      <c r="E3" s="75" t="s">
        <v>801</v>
      </c>
    </row>
    <row r="4" spans="1:5">
      <c r="A4" s="71" t="s">
        <v>802</v>
      </c>
      <c r="B4">
        <v>53</v>
      </c>
      <c r="C4">
        <v>131</v>
      </c>
      <c r="D4">
        <v>38</v>
      </c>
      <c r="E4">
        <v>30</v>
      </c>
    </row>
    <row r="5" spans="1:5">
      <c r="A5" s="71" t="s">
        <v>787</v>
      </c>
      <c r="B5">
        <v>107</v>
      </c>
      <c r="C5">
        <v>308</v>
      </c>
      <c r="D5">
        <v>133</v>
      </c>
      <c r="E5">
        <v>148</v>
      </c>
    </row>
    <row r="6" spans="1:5">
      <c r="A6" s="71" t="s">
        <v>207</v>
      </c>
      <c r="B6">
        <v>9</v>
      </c>
      <c r="C6">
        <v>57</v>
      </c>
      <c r="D6">
        <v>39</v>
      </c>
      <c r="E6">
        <v>9</v>
      </c>
    </row>
    <row r="7" spans="1:5">
      <c r="A7" s="71" t="s">
        <v>206</v>
      </c>
      <c r="B7">
        <v>25</v>
      </c>
      <c r="C7">
        <v>31</v>
      </c>
      <c r="D7">
        <v>20</v>
      </c>
      <c r="E7">
        <v>14</v>
      </c>
    </row>
    <row r="8" spans="1:5">
      <c r="A8" s="71" t="s">
        <v>789</v>
      </c>
      <c r="B8">
        <v>42</v>
      </c>
      <c r="C8">
        <v>108</v>
      </c>
      <c r="D8">
        <v>29</v>
      </c>
      <c r="E8">
        <v>77</v>
      </c>
    </row>
    <row r="9" spans="1:5">
      <c r="A9" s="71" t="s">
        <v>274</v>
      </c>
      <c r="B9">
        <v>102</v>
      </c>
      <c r="C9">
        <v>142</v>
      </c>
      <c r="D9">
        <v>106</v>
      </c>
      <c r="E9">
        <v>30</v>
      </c>
    </row>
    <row r="10" spans="1:5">
      <c r="A10" s="73" t="s">
        <v>308</v>
      </c>
      <c r="B10">
        <f>SUM(B4:B9)</f>
        <v>338</v>
      </c>
      <c r="C10">
        <f t="shared" ref="C10:E10" si="0">SUM(C4:C9)</f>
        <v>777</v>
      </c>
      <c r="D10">
        <f t="shared" si="0"/>
        <v>365</v>
      </c>
      <c r="E10">
        <f t="shared" si="0"/>
        <v>308</v>
      </c>
    </row>
    <row r="12" spans="1:5" ht="16.5">
      <c r="A12" t="s">
        <v>803</v>
      </c>
    </row>
    <row r="14" spans="1:5">
      <c r="A14" s="71" t="s">
        <v>251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3BE5-4EE6-4E1F-B7F8-AFD779A614FE}">
  <dimension ref="A1:F47"/>
  <sheetViews>
    <sheetView zoomScale="70" zoomScaleNormal="70" workbookViewId="0"/>
  </sheetViews>
  <sheetFormatPr baseColWidth="10" defaultColWidth="11.453125" defaultRowHeight="14.5"/>
  <cols>
    <col min="2" max="2" width="17" bestFit="1" customWidth="1"/>
    <col min="3" max="5" width="15.6328125" customWidth="1"/>
  </cols>
  <sheetData>
    <row r="1" spans="1:6">
      <c r="A1" s="53" t="s">
        <v>238</v>
      </c>
    </row>
    <row r="4" spans="1:6" ht="29">
      <c r="B4" s="59"/>
      <c r="C4" s="60" t="s">
        <v>239</v>
      </c>
      <c r="D4" s="60" t="s">
        <v>240</v>
      </c>
      <c r="E4" s="60" t="s">
        <v>207</v>
      </c>
    </row>
    <row r="5" spans="1:6" ht="29">
      <c r="A5" s="49" t="s">
        <v>241</v>
      </c>
      <c r="B5" t="s">
        <v>242</v>
      </c>
      <c r="C5">
        <v>4813</v>
      </c>
      <c r="D5">
        <v>184</v>
      </c>
      <c r="E5">
        <v>2166</v>
      </c>
      <c r="F5" s="49"/>
    </row>
    <row r="6" spans="1:6" ht="43.5">
      <c r="A6" s="49" t="s">
        <v>243</v>
      </c>
      <c r="B6" t="s">
        <v>244</v>
      </c>
      <c r="C6">
        <v>7747</v>
      </c>
      <c r="D6">
        <v>3250</v>
      </c>
      <c r="E6">
        <v>3339</v>
      </c>
      <c r="F6" s="49"/>
    </row>
    <row r="7" spans="1:6" ht="58">
      <c r="A7" s="49" t="s">
        <v>245</v>
      </c>
      <c r="B7" t="s">
        <v>246</v>
      </c>
      <c r="C7">
        <v>5854</v>
      </c>
      <c r="D7">
        <v>815</v>
      </c>
      <c r="E7">
        <v>1565</v>
      </c>
      <c r="F7" s="49"/>
    </row>
    <row r="8" spans="1:6">
      <c r="A8" t="s">
        <v>247</v>
      </c>
      <c r="B8" t="s">
        <v>248</v>
      </c>
      <c r="C8">
        <v>1870</v>
      </c>
      <c r="D8">
        <v>218</v>
      </c>
      <c r="E8">
        <v>262</v>
      </c>
    </row>
    <row r="9" spans="1:6" ht="29">
      <c r="A9" s="49" t="s">
        <v>249</v>
      </c>
      <c r="B9" t="s">
        <v>250</v>
      </c>
      <c r="C9">
        <v>7054</v>
      </c>
      <c r="D9">
        <v>751</v>
      </c>
      <c r="E9">
        <v>648</v>
      </c>
      <c r="F9" s="49"/>
    </row>
    <row r="10" spans="1:6">
      <c r="C10">
        <f>SUM(C5:C9)</f>
        <v>27338</v>
      </c>
      <c r="D10">
        <f>SUM(D5:D9)</f>
        <v>5218</v>
      </c>
      <c r="E10">
        <f>SUM(E5:E9)</f>
        <v>7980</v>
      </c>
    </row>
    <row r="12" spans="1:6">
      <c r="A12" t="s">
        <v>251</v>
      </c>
    </row>
    <row r="47" ht="17.75" customHeight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27A6-61F7-462B-AD41-E28AC5E3B535}">
  <dimension ref="A1:Q22"/>
  <sheetViews>
    <sheetView zoomScale="70" zoomScaleNormal="70" workbookViewId="0"/>
  </sheetViews>
  <sheetFormatPr baseColWidth="10" defaultColWidth="11.453125" defaultRowHeight="14.5"/>
  <cols>
    <col min="1" max="1" width="14" customWidth="1"/>
    <col min="2" max="5" width="13.54296875" customWidth="1"/>
  </cols>
  <sheetData>
    <row r="1" spans="1:6" ht="16.5">
      <c r="A1" s="53" t="s">
        <v>252</v>
      </c>
    </row>
    <row r="4" spans="1:6" ht="48.65" customHeight="1">
      <c r="B4" s="77" t="s">
        <v>253</v>
      </c>
      <c r="C4" s="77" t="s">
        <v>254</v>
      </c>
      <c r="D4" s="78" t="s">
        <v>255</v>
      </c>
      <c r="E4" s="77" t="s">
        <v>256</v>
      </c>
    </row>
    <row r="5" spans="1:6" ht="29">
      <c r="A5" s="49" t="s">
        <v>257</v>
      </c>
      <c r="B5">
        <v>2762</v>
      </c>
      <c r="C5">
        <v>1150</v>
      </c>
      <c r="D5">
        <v>399</v>
      </c>
      <c r="E5">
        <v>487</v>
      </c>
    </row>
    <row r="6" spans="1:6" ht="29">
      <c r="A6" s="49" t="s">
        <v>258</v>
      </c>
      <c r="B6">
        <v>2158</v>
      </c>
      <c r="C6">
        <v>1672</v>
      </c>
      <c r="D6">
        <v>478</v>
      </c>
      <c r="E6">
        <v>979</v>
      </c>
    </row>
    <row r="7" spans="1:6">
      <c r="A7" t="s">
        <v>259</v>
      </c>
      <c r="B7">
        <v>1515</v>
      </c>
      <c r="C7">
        <v>1750</v>
      </c>
      <c r="D7">
        <v>400</v>
      </c>
      <c r="E7">
        <v>1496</v>
      </c>
    </row>
    <row r="8" spans="1:6" ht="43.5">
      <c r="A8" s="49" t="s">
        <v>260</v>
      </c>
      <c r="B8">
        <v>362</v>
      </c>
      <c r="C8">
        <v>244</v>
      </c>
      <c r="D8">
        <v>42</v>
      </c>
      <c r="E8">
        <v>220</v>
      </c>
    </row>
    <row r="9" spans="1:6">
      <c r="A9" t="s">
        <v>261</v>
      </c>
      <c r="B9">
        <v>92</v>
      </c>
      <c r="C9">
        <v>100</v>
      </c>
      <c r="D9">
        <v>7</v>
      </c>
      <c r="E9">
        <v>91</v>
      </c>
    </row>
    <row r="10" spans="1:6">
      <c r="A10" t="s">
        <v>248</v>
      </c>
      <c r="B10">
        <v>1436</v>
      </c>
      <c r="C10">
        <v>254</v>
      </c>
      <c r="D10">
        <v>121</v>
      </c>
      <c r="E10">
        <v>59</v>
      </c>
    </row>
    <row r="11" spans="1:6" ht="29">
      <c r="A11" s="49" t="s">
        <v>262</v>
      </c>
      <c r="B11">
        <v>1686</v>
      </c>
      <c r="C11">
        <v>528</v>
      </c>
      <c r="D11">
        <v>61</v>
      </c>
      <c r="E11">
        <v>191</v>
      </c>
    </row>
    <row r="12" spans="1:6">
      <c r="A12" t="s">
        <v>263</v>
      </c>
      <c r="B12">
        <v>4387</v>
      </c>
      <c r="C12">
        <v>1370</v>
      </c>
      <c r="D12">
        <v>377</v>
      </c>
      <c r="E12">
        <v>464</v>
      </c>
    </row>
    <row r="13" spans="1:6">
      <c r="B13">
        <f>SUM(B5:B12)</f>
        <v>14398</v>
      </c>
      <c r="C13">
        <f>SUM(C5:C12)</f>
        <v>7068</v>
      </c>
      <c r="D13">
        <f t="shared" ref="D13:E13" si="0">SUM(D5:D12)</f>
        <v>1885</v>
      </c>
      <c r="E13">
        <f t="shared" si="0"/>
        <v>3987</v>
      </c>
    </row>
    <row r="14" spans="1:6">
      <c r="B14" s="21"/>
      <c r="C14" s="21"/>
      <c r="D14" s="21"/>
      <c r="F14" s="21"/>
    </row>
    <row r="16" spans="1:6" ht="16.5">
      <c r="A16" t="s">
        <v>264</v>
      </c>
    </row>
    <row r="17" spans="1:17" ht="14.75" customHeight="1">
      <c r="A17" s="232" t="s">
        <v>265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113"/>
    </row>
    <row r="18" spans="1:17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113"/>
    </row>
    <row r="19" spans="1:17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113"/>
    </row>
    <row r="20" spans="1:17">
      <c r="A20" s="232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113"/>
    </row>
    <row r="21" spans="1:17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113"/>
    </row>
    <row r="22" spans="1:17">
      <c r="A22" t="s">
        <v>251</v>
      </c>
    </row>
  </sheetData>
  <mergeCells count="1">
    <mergeCell ref="A17:P2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62CE6-C624-4FE4-8312-F2C147CD654B}">
  <dimension ref="A1:D15"/>
  <sheetViews>
    <sheetView workbookViewId="0">
      <selection activeCell="B23" sqref="B23"/>
    </sheetView>
  </sheetViews>
  <sheetFormatPr baseColWidth="10" defaultColWidth="10.6328125" defaultRowHeight="16"/>
  <cols>
    <col min="1" max="1" width="10.6328125" style="62"/>
    <col min="2" max="2" width="29.453125" style="62" customWidth="1"/>
    <col min="3" max="3" width="23.36328125" style="62" customWidth="1"/>
    <col min="4" max="4" width="28.54296875" style="62" customWidth="1"/>
    <col min="5" max="16384" width="10.6328125" style="62"/>
  </cols>
  <sheetData>
    <row r="1" spans="1:4">
      <c r="A1" s="69" t="s">
        <v>25</v>
      </c>
      <c r="B1" s="69" t="s">
        <v>266</v>
      </c>
    </row>
    <row r="4" spans="1:4">
      <c r="A4" s="62" t="s">
        <v>267</v>
      </c>
      <c r="B4" s="62" t="s">
        <v>268</v>
      </c>
      <c r="C4" s="62" t="s">
        <v>269</v>
      </c>
      <c r="D4" s="62" t="s">
        <v>270</v>
      </c>
    </row>
    <row r="5" spans="1:4">
      <c r="A5" s="62" t="s">
        <v>271</v>
      </c>
      <c r="B5" s="63">
        <v>56.77</v>
      </c>
      <c r="C5" s="63">
        <v>51.64</v>
      </c>
      <c r="D5" s="63">
        <v>72.59</v>
      </c>
    </row>
    <row r="6" spans="1:4">
      <c r="A6" s="62" t="s">
        <v>272</v>
      </c>
      <c r="B6" s="63">
        <v>12.108000000000001</v>
      </c>
      <c r="C6" s="63">
        <v>15.69</v>
      </c>
      <c r="D6" s="63">
        <v>8.19</v>
      </c>
    </row>
    <row r="7" spans="1:4">
      <c r="A7" s="62" t="s">
        <v>273</v>
      </c>
      <c r="B7" s="63">
        <v>8.3439999999999994</v>
      </c>
      <c r="C7" s="63">
        <v>13.27</v>
      </c>
      <c r="D7" s="63">
        <v>6.23</v>
      </c>
    </row>
    <row r="8" spans="1:4">
      <c r="A8" s="62" t="s">
        <v>274</v>
      </c>
      <c r="B8" s="63">
        <v>8.8595600000000001</v>
      </c>
      <c r="C8" s="63">
        <v>19.059999999999999</v>
      </c>
      <c r="D8" s="63">
        <v>9.36</v>
      </c>
    </row>
    <row r="9" spans="1:4">
      <c r="A9" s="62" t="s">
        <v>275</v>
      </c>
      <c r="B9" s="63">
        <v>13.91</v>
      </c>
      <c r="C9" s="80">
        <v>0.32600000000000001</v>
      </c>
      <c r="D9" s="63">
        <v>3.62</v>
      </c>
    </row>
    <row r="11" spans="1:4">
      <c r="A11" s="233" t="s">
        <v>276</v>
      </c>
      <c r="B11" s="233"/>
      <c r="C11" s="233"/>
      <c r="D11" s="233"/>
    </row>
    <row r="12" spans="1:4">
      <c r="A12" s="233"/>
      <c r="B12" s="233"/>
      <c r="C12" s="233"/>
      <c r="D12" s="233"/>
    </row>
    <row r="13" spans="1:4">
      <c r="A13" s="233"/>
      <c r="B13" s="233"/>
      <c r="C13" s="233"/>
      <c r="D13" s="233"/>
    </row>
    <row r="15" spans="1:4">
      <c r="A15" s="62" t="s">
        <v>251</v>
      </c>
    </row>
  </sheetData>
  <mergeCells count="1">
    <mergeCell ref="A11:D13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6A3642-945A-4255-95DC-B7FC6B3C7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F1E8D2-678F-4C46-98E8-9C1E6C3C616B}"/>
</file>

<file path=customXml/itemProps3.xml><?xml version="1.0" encoding="utf-8"?>
<ds:datastoreItem xmlns:ds="http://schemas.openxmlformats.org/officeDocument/2006/customXml" ds:itemID="{711ED157-C5A4-48DC-81D8-2387C75B7BBB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54f8c99b-f2b5-46dc-87de-a4b4c4476c4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f99d5c4-b9f2-49ea-be39-e160b64a2a8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67</vt:i4>
      </vt:variant>
      <vt:variant>
        <vt:lpstr>Navngitte områder</vt:lpstr>
      </vt:variant>
      <vt:variant>
        <vt:i4>1</vt:i4>
      </vt:variant>
    </vt:vector>
  </HeadingPairs>
  <TitlesOfParts>
    <vt:vector size="68" baseType="lpstr">
      <vt:lpstr>Figurgrunnlag</vt:lpstr>
      <vt:lpstr>Signatur</vt:lpstr>
      <vt:lpstr>T3.1</vt:lpstr>
      <vt:lpstr>F3.1a</vt:lpstr>
      <vt:lpstr>F3.1b</vt:lpstr>
      <vt:lpstr>F3.1c</vt:lpstr>
      <vt:lpstr>F3.1d</vt:lpstr>
      <vt:lpstr>F3.1e</vt:lpstr>
      <vt:lpstr>F3.1f</vt:lpstr>
      <vt:lpstr>F3.2a</vt:lpstr>
      <vt:lpstr>F3.2b</vt:lpstr>
      <vt:lpstr>F3.2c</vt:lpstr>
      <vt:lpstr>F3.2d</vt:lpstr>
      <vt:lpstr>F3.2e</vt:lpstr>
      <vt:lpstr>F3.2f</vt:lpstr>
      <vt:lpstr>F3.2g</vt:lpstr>
      <vt:lpstr>F3.2h</vt:lpstr>
      <vt:lpstr>F3.3a</vt:lpstr>
      <vt:lpstr>F3.3b</vt:lpstr>
      <vt:lpstr>F3.3c</vt:lpstr>
      <vt:lpstr>F3.3d</vt:lpstr>
      <vt:lpstr>F3.3e</vt:lpstr>
      <vt:lpstr>F3.3f</vt:lpstr>
      <vt:lpstr>F3.3g</vt:lpstr>
      <vt:lpstr>F3.3h</vt:lpstr>
      <vt:lpstr>F3.3i</vt:lpstr>
      <vt:lpstr>F3.3j</vt:lpstr>
      <vt:lpstr>F3.3k</vt:lpstr>
      <vt:lpstr>F3.3l</vt:lpstr>
      <vt:lpstr>F3.3m</vt:lpstr>
      <vt:lpstr>F3.3n</vt:lpstr>
      <vt:lpstr>F3.3o</vt:lpstr>
      <vt:lpstr>F3.3p</vt:lpstr>
      <vt:lpstr>F3.3q</vt:lpstr>
      <vt:lpstr>F3.3r</vt:lpstr>
      <vt:lpstr>F3.3s</vt:lpstr>
      <vt:lpstr>F3.3t</vt:lpstr>
      <vt:lpstr>F3.3u</vt:lpstr>
      <vt:lpstr>F3.3v</vt:lpstr>
      <vt:lpstr>F3.4a</vt:lpstr>
      <vt:lpstr>F3.4b</vt:lpstr>
      <vt:lpstr>F3.4c</vt:lpstr>
      <vt:lpstr>F3.4d</vt:lpstr>
      <vt:lpstr>F3.4e</vt:lpstr>
      <vt:lpstr>F3.4f</vt:lpstr>
      <vt:lpstr>F3.4g</vt:lpstr>
      <vt:lpstr>F3.4h</vt:lpstr>
      <vt:lpstr>F3.4i</vt:lpstr>
      <vt:lpstr>F3.4j</vt:lpstr>
      <vt:lpstr>F3.4k</vt:lpstr>
      <vt:lpstr>F3.4l</vt:lpstr>
      <vt:lpstr>F3.4m</vt:lpstr>
      <vt:lpstr>F3.4n</vt:lpstr>
      <vt:lpstr>D-Innleid 1</vt:lpstr>
      <vt:lpstr>D-Innleid 2</vt:lpstr>
      <vt:lpstr>D-Innleid 3</vt:lpstr>
      <vt:lpstr>D-Innleid 4</vt:lpstr>
      <vt:lpstr>D-Tid 1</vt:lpstr>
      <vt:lpstr>D-Tid 2</vt:lpstr>
      <vt:lpstr>D-Tid 3</vt:lpstr>
      <vt:lpstr>D-Professor 1</vt:lpstr>
      <vt:lpstr>D-Professor 2</vt:lpstr>
      <vt:lpstr>D-Professor 3</vt:lpstr>
      <vt:lpstr>D-Rekruttering 1</vt:lpstr>
      <vt:lpstr>D-Rekruttering 2</vt:lpstr>
      <vt:lpstr>D-Rekruttering 3</vt:lpstr>
      <vt:lpstr>D-Rekruttering 4</vt:lpstr>
      <vt:lpstr>F3.1e!_Hlk179566154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Gunnes, Hebe</dc:creator>
  <cp:keywords/>
  <dc:description/>
  <cp:lastModifiedBy>Arnhild Hjelde</cp:lastModifiedBy>
  <cp:revision/>
  <dcterms:created xsi:type="dcterms:W3CDTF">2024-10-22T07:14:09Z</dcterms:created>
  <dcterms:modified xsi:type="dcterms:W3CDTF">2025-01-22T11:53:36Z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2024-10-22T18:13:49Z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e042b756-5bee-42e4-b378-c12e1cb0b777</vt:lpwstr>
  </property>
  <property fmtid="{D5CDD505-2E9C-101B-9397-08002B2CF9AE}" pid="10" name="MSIP_Label_c57cc846-0bc0-43b9-8353-a5d3a5c07e06_ContentBits">
    <vt:lpwstr>0</vt:lpwstr>
  </property>
</Properties>
</file>